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360" yWindow="270" windowWidth="14940" windowHeight="9150"/>
  </bookViews>
  <sheets>
    <sheet name="Изменения по доходам 2024" sheetId="2" r:id="rId1"/>
    <sheet name="Изменения расходов 2024" sheetId="7" r:id="rId2"/>
    <sheet name="Изменения по МП" sheetId="4" r:id="rId3"/>
    <sheet name="Изменения расходов 2024-2025" sheetId="5" r:id="rId4"/>
    <sheet name="Изменения по доходам 2024-2025" sheetId="6" r:id="rId5"/>
  </sheets>
  <definedNames>
    <definedName name="_xlnm._FilterDatabase" localSheetId="1" hidden="1">'Изменения расходов 2024'!$A$3:$C$99</definedName>
    <definedName name="BFT_Print_Titles" localSheetId="1">'Изменения расходов 2024'!$5:$15</definedName>
    <definedName name="BFT_Print_Titles" localSheetId="3">'Изменения расходов 2024-2025'!#REF!</definedName>
    <definedName name="LAST_CELL" localSheetId="0">'Изменения по доходам 2024'!#REF!</definedName>
    <definedName name="LAST_CELL" localSheetId="1">'Изменения расходов 2024'!#REF!</definedName>
    <definedName name="LAST_CELL" localSheetId="3">'Изменения расходов 2024-2025'!#REF!</definedName>
    <definedName name="_xlnm.Print_Area" localSheetId="1">'Изменения расходов 2024'!$A$1:$G$114</definedName>
    <definedName name="_xlnm.Print_Area" localSheetId="3">'Изменения расходов 2024-2025'!$A$1:$G$5</definedName>
  </definedNames>
  <calcPr calcId="125725"/>
</workbook>
</file>

<file path=xl/calcChain.xml><?xml version="1.0" encoding="utf-8"?>
<calcChain xmlns="http://schemas.openxmlformats.org/spreadsheetml/2006/main">
  <c r="F24" i="5"/>
  <c r="G24"/>
  <c r="E19" i="6" l="1"/>
  <c r="F19"/>
  <c r="E5" i="2"/>
  <c r="F39" i="7" l="1"/>
  <c r="F11"/>
  <c r="F9"/>
  <c r="F89"/>
  <c r="F85"/>
  <c r="F63" s="1"/>
  <c r="F49"/>
  <c r="F44"/>
  <c r="F36"/>
  <c r="F31"/>
  <c r="F27"/>
  <c r="F26"/>
  <c r="F7"/>
  <c r="F47" l="1"/>
  <c r="F15"/>
  <c r="F99" l="1"/>
  <c r="E8" i="2"/>
  <c r="E47" s="1"/>
  <c r="G11" i="5"/>
  <c r="G25" s="1"/>
  <c r="F11"/>
  <c r="G7"/>
  <c r="F7"/>
  <c r="G7" i="4"/>
  <c r="F25" i="5" l="1"/>
  <c r="F101" i="7"/>
  <c r="F104"/>
  <c r="F106" l="1"/>
  <c r="G4" i="4"/>
  <c r="D23"/>
  <c r="E23"/>
  <c r="F23"/>
  <c r="J23"/>
  <c r="K23"/>
  <c r="L23"/>
  <c r="P23"/>
  <c r="Q23"/>
  <c r="R23"/>
  <c r="H21"/>
  <c r="H17"/>
  <c r="H23" s="1"/>
  <c r="G18"/>
  <c r="D17"/>
  <c r="E17"/>
  <c r="F17"/>
  <c r="I17"/>
  <c r="J17"/>
  <c r="K17"/>
  <c r="L17"/>
  <c r="N17"/>
  <c r="O17"/>
  <c r="P17"/>
  <c r="Q17"/>
  <c r="R17"/>
  <c r="C17"/>
  <c r="G5"/>
  <c r="G6"/>
  <c r="G8"/>
  <c r="G9"/>
  <c r="G10"/>
  <c r="G11"/>
  <c r="G12"/>
  <c r="G13"/>
  <c r="G14"/>
  <c r="G15"/>
  <c r="G16"/>
  <c r="B21"/>
  <c r="G17" l="1"/>
  <c r="S5"/>
  <c r="S6"/>
  <c r="S7"/>
  <c r="S8"/>
  <c r="S9"/>
  <c r="S10"/>
  <c r="S11"/>
  <c r="S12"/>
  <c r="S13"/>
  <c r="S14"/>
  <c r="S15"/>
  <c r="S16"/>
  <c r="S18"/>
  <c r="S19"/>
  <c r="S20"/>
  <c r="S22"/>
  <c r="S4"/>
  <c r="G22"/>
  <c r="M22"/>
  <c r="M19"/>
  <c r="M20"/>
  <c r="M18"/>
  <c r="M5"/>
  <c r="M6"/>
  <c r="M7"/>
  <c r="M8"/>
  <c r="M9"/>
  <c r="M10"/>
  <c r="M11"/>
  <c r="M12"/>
  <c r="M13"/>
  <c r="M14"/>
  <c r="M15"/>
  <c r="M16"/>
  <c r="M4"/>
  <c r="G19"/>
  <c r="G20"/>
  <c r="D21"/>
  <c r="S17" l="1"/>
  <c r="M17"/>
  <c r="R21"/>
  <c r="L21"/>
  <c r="F21"/>
  <c r="E21" l="1"/>
  <c r="Q21" l="1"/>
  <c r="K21"/>
  <c r="P21" l="1"/>
  <c r="O21"/>
  <c r="O23" s="1"/>
  <c r="N21"/>
  <c r="N23" s="1"/>
  <c r="J21"/>
  <c r="I21"/>
  <c r="I23" s="1"/>
  <c r="C21"/>
  <c r="B17"/>
  <c r="B23" s="1"/>
  <c r="G21" l="1"/>
  <c r="G23" s="1"/>
  <c r="C23"/>
  <c r="S21"/>
  <c r="S23" s="1"/>
  <c r="M21"/>
  <c r="M23" s="1"/>
</calcChain>
</file>

<file path=xl/sharedStrings.xml><?xml version="1.0" encoding="utf-8"?>
<sst xmlns="http://schemas.openxmlformats.org/spreadsheetml/2006/main" count="897" uniqueCount="425">
  <si>
    <t>Финансовое управление администрации Дзержинского района Красноярского края</t>
  </si>
  <si>
    <t>КВСР</t>
  </si>
  <si>
    <t>КФСР</t>
  </si>
  <si>
    <t>КЦСР</t>
  </si>
  <si>
    <t>Наименование КЦСР</t>
  </si>
  <si>
    <t>КВР</t>
  </si>
  <si>
    <t>904</t>
  </si>
  <si>
    <t>0104</t>
  </si>
  <si>
    <t>9210040210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</si>
  <si>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</si>
  <si>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244</t>
  </si>
  <si>
    <t>0113</t>
  </si>
  <si>
    <t>Обеспечение деятельности (оказание услуг) подведомственных учреждений</t>
  </si>
  <si>
    <t>0310</t>
  </si>
  <si>
    <t>0503</t>
  </si>
  <si>
    <t>0702</t>
  </si>
  <si>
    <t>0801</t>
  </si>
  <si>
    <t>910</t>
  </si>
  <si>
    <t>540</t>
  </si>
  <si>
    <t>611</t>
  </si>
  <si>
    <t>612</t>
  </si>
  <si>
    <t>1403</t>
  </si>
  <si>
    <t>975</t>
  </si>
  <si>
    <t>0701</t>
  </si>
  <si>
    <t>0210074090</t>
  </si>
  <si>
    <t>0703</t>
  </si>
  <si>
    <t>1102</t>
  </si>
  <si>
    <t>Наименование кода</t>
  </si>
  <si>
    <t>20000000000000000</t>
  </si>
  <si>
    <t>БЕЗВОЗМЕЗДНЫЕ ПОСТУПЛЕНИЯ</t>
  </si>
  <si>
    <t>20230024057409150</t>
  </si>
  <si>
    <t>№ пп</t>
  </si>
  <si>
    <t>Администрация Дзержинского района Красноярского края</t>
  </si>
  <si>
    <t>Управление образования администрации Дзержинского района Красноярского края</t>
  </si>
  <si>
    <t>Всего изменений по расходам</t>
  </si>
  <si>
    <t>Пояснения</t>
  </si>
  <si>
    <t>первонач пл</t>
  </si>
  <si>
    <t>1 поправка</t>
  </si>
  <si>
    <t>2 поправка</t>
  </si>
  <si>
    <t>3 поправка</t>
  </si>
  <si>
    <t>Муниципальная программа Дзержинского района "Управление муниципальной собственностью"</t>
  </si>
  <si>
    <t>Муниципальная программа Дзержинского района "Развитие образования"</t>
  </si>
  <si>
    <t>Муниципальная программа Дзержинского района "Реформирование и модернизация жилищно-коммунального хозяйства и повышение энергетической эффективности"</t>
  </si>
  <si>
    <t>Муниципальная программа Дзержинского района "Защита от чрезвычайных ситуаций природного и техногенного характера и обеспечение безопасности населения"</t>
  </si>
  <si>
    <t>Муниципальная программа Дзержинского района "Управление муниципальными финансами"</t>
  </si>
  <si>
    <t>Муниципальная программа Дзержинского района "Создание условий для обеспечения доступным и комфортным жильем граждан"</t>
  </si>
  <si>
    <t>Муниципальная программа Дзержинского района "Развитие культуры"</t>
  </si>
  <si>
    <t>Муниципальная программа Дзержинского района "Развитие сельского хозяйства"</t>
  </si>
  <si>
    <t>Муниципальная программа Дзержинского района "Развитие субъектов малого и среднего предпринимательства"</t>
  </si>
  <si>
    <t>Муниципальная программа Дзержинского района "Развитие транспортного комплекса"</t>
  </si>
  <si>
    <t>Муниципальная программа Дзержинского района "Обращение с отходами производства и потребления на территории Дзержинского района"</t>
  </si>
  <si>
    <t>Муниципальная программа Дзержинского района "Молодежь Дзержинского района в XXI веке"</t>
  </si>
  <si>
    <t>Муниципальная программа Дзержинского района "Развитие массовой физической культуры и спорта"</t>
  </si>
  <si>
    <t>Итого программы</t>
  </si>
  <si>
    <t>Непрограммные расходы представительного органа муниципального образования</t>
  </si>
  <si>
    <t>Непрограммные расходы местных администраций</t>
  </si>
  <si>
    <t>Непрограммные расходы контрольно-счетного органа муниципального образования</t>
  </si>
  <si>
    <t>Условно утвержденные расходы</t>
  </si>
  <si>
    <t>Итого</t>
  </si>
  <si>
    <t>Код вида доходов бюджета</t>
  </si>
  <si>
    <t>Код гл. администратора доходов</t>
  </si>
  <si>
    <t>Приложение 2 к ПЗ</t>
  </si>
  <si>
    <t xml:space="preserve"> руб.</t>
  </si>
  <si>
    <t>Изменение бюджетных ассигнований</t>
  </si>
  <si>
    <t>Обоснование</t>
  </si>
  <si>
    <t>Классификация</t>
  </si>
  <si>
    <t xml:space="preserve">Приложение 1 к ПЗ </t>
  </si>
  <si>
    <t>Приложение 4 к ПЗ</t>
  </si>
  <si>
    <t>0210040610</t>
  </si>
  <si>
    <t>0210040620</t>
  </si>
  <si>
    <t>Расходы на осуществление ремонта зданий, приобретение основных средств, материальных запасов не включаемых в нормативные затраты, связанные с выполнением муниципального задания - за счет средств местного бюджета</t>
  </si>
  <si>
    <t>Отдел муниципального имущества и земельных отношений администрации Дзержинского района</t>
  </si>
  <si>
    <t>Изменение источников</t>
  </si>
  <si>
    <t>Итого доходы</t>
  </si>
  <si>
    <t>Баланс</t>
  </si>
  <si>
    <t>20219999052724150</t>
  </si>
  <si>
    <t>Прочие дотации бюджетам муниципальных районов (на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края)</t>
  </si>
  <si>
    <t>20225519050000150</t>
  </si>
  <si>
    <t>Субсидии бюджетам муниципальных районов на поддержку отрасли культуры</t>
  </si>
  <si>
    <t>20230024057408150</t>
  </si>
  <si>
    <t>20230024057564150</t>
  </si>
  <si>
    <t>121</t>
  </si>
  <si>
    <t>0505</t>
  </si>
  <si>
    <t>0106</t>
  </si>
  <si>
    <t>0640040210</t>
  </si>
  <si>
    <t>Руководство и управление в сфере установленных функций органов местного самоуправления</t>
  </si>
  <si>
    <t>0840040610</t>
  </si>
  <si>
    <t>0810040610</t>
  </si>
  <si>
    <t>0820040610</t>
  </si>
  <si>
    <t>0830040610</t>
  </si>
  <si>
    <t>0210074080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</si>
  <si>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</t>
  </si>
  <si>
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</t>
  </si>
  <si>
    <t>0210075640</t>
  </si>
  <si>
    <t>Расходы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</si>
  <si>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0707</t>
  </si>
  <si>
    <t>0709</t>
  </si>
  <si>
    <t>0220040610</t>
  </si>
  <si>
    <t>0240040210</t>
  </si>
  <si>
    <t>Руководство и управление в сфере установленных функций органов муниципальной власти</t>
  </si>
  <si>
    <t>4 поправка</t>
  </si>
  <si>
    <t>0110040610</t>
  </si>
  <si>
    <t>1003</t>
  </si>
  <si>
    <t>изменения</t>
  </si>
  <si>
    <t>20225304050000150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</si>
  <si>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</si>
  <si>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20225497050000150</t>
  </si>
  <si>
    <t>Субсидии бюджетам муниципальных районов на реализацию мероприятий по обеспечению жильем молодых семей</t>
  </si>
  <si>
    <t>20235118050000150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</si>
  <si>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</si>
  <si>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20235120050000150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</si>
  <si>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</si>
  <si>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20245303050000150</t>
  </si>
  <si>
    <t>20245519050000150</t>
  </si>
  <si>
    <t>Межбюджетные трансферты, передаваемые бюджетам муниципальных районов на поддержку отрасли культуры</t>
  </si>
  <si>
    <t>20249999055299150</t>
  </si>
  <si>
    <t>Прочие межбюджетные трансферты, передаваемые бюджетам муниципальных районов ( на обустройство и восстановление воинских захоронений )</t>
  </si>
  <si>
    <t>20249999057412150</t>
  </si>
  <si>
    <t>Прочие межбюджетные трансферты, передаваемые бюджетам муниципальных районов (на обеспечение первичных мер пожарной безопасности)</t>
  </si>
  <si>
    <t>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</si>
  <si>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</si>
  <si>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20249999057418150</t>
  </si>
  <si>
    <t>Прочие межбюджетные трансферты, передаваемые бюджетам муниципальных районов (на поддержку спортивных клубов по месту жительства)</t>
  </si>
  <si>
    <t>0105</t>
  </si>
  <si>
    <t>9210051200</t>
  </si>
  <si>
    <t>Расходы на осуществление государственных полномочий по составлению (изменению) списков в присяжные заседатели федеральных судов общей юрисдикции</t>
  </si>
  <si>
    <t>111</t>
  </si>
  <si>
    <t>92100L2990</t>
  </si>
  <si>
    <t>Расходы на обустройство и восстановление воинских захоронений</t>
  </si>
  <si>
    <t>1410040610</t>
  </si>
  <si>
    <t>07300L4970</t>
  </si>
  <si>
    <t>Расходы на предоставление социальных выплат молодым семьям на приобретение (строительство) жилья</t>
  </si>
  <si>
    <t>322</t>
  </si>
  <si>
    <t>0640097480</t>
  </si>
  <si>
    <t>Софинансирование за счет средств местного бюджета на повышению уровня открытости бюджетных данных в городских округах и муниципальных районах края</t>
  </si>
  <si>
    <t>0203</t>
  </si>
  <si>
    <t>9210051180</t>
  </si>
  <si>
    <t>530</t>
  </si>
  <si>
    <t>0510074120</t>
  </si>
  <si>
    <t>Иные межбюджетные трансферты бюджетам сельских поселений на обеспечение первичных мер пожарной безопасности</t>
  </si>
  <si>
    <t>084A155191</t>
  </si>
  <si>
    <t>Расходы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</t>
  </si>
  <si>
    <t>08100L5191</t>
  </si>
  <si>
    <t>Расходы на государственную поддержку отрасли культуры (модернизация библиотек в части комплектования книжных фондов)</t>
  </si>
  <si>
    <t>083A255196</t>
  </si>
  <si>
    <t>02100L3040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</si>
  <si>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</si>
  <si>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Средства на поддержку физкультурно-спортивных клубов по месту жительства</t>
  </si>
  <si>
    <t>Итого непрограмные расходы</t>
  </si>
  <si>
    <t>Наименование</t>
  </si>
  <si>
    <t>Гл. администратор</t>
  </si>
  <si>
    <t>КВД</t>
  </si>
  <si>
    <t>Наименование КВД</t>
  </si>
  <si>
    <t>Уточн. бюдж. назнач. 2025 год</t>
  </si>
  <si>
    <t>20225172050000150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</si>
  <si>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</si>
  <si>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20229999051521150</t>
  </si>
  <si>
    <t>Прочие субсидии бюджетам муниципальных районов на 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</si>
  <si>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</si>
  <si>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</si>
  <si>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</si>
  <si>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20230024057588150</t>
  </si>
  <si>
    <t>Субвенции бюджетам муниципальных районов на выполнение передаваемых полномочий субъектов Российской Федерации (на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</si>
  <si>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20245179050000150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</si>
  <si>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</si>
  <si>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Совет депутатов Дзержинского района Красноярского края</t>
  </si>
  <si>
    <t>903</t>
  </si>
  <si>
    <t>0103</t>
  </si>
  <si>
    <t>9110040210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</si>
  <si>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муниципального образования</t>
  </si>
  <si>
    <t>0605</t>
  </si>
  <si>
    <t>1310094630</t>
  </si>
  <si>
    <t>Расходы за счет средств местного бюджета расходов на реализацию мероприятий в области обращения с отходами</t>
  </si>
  <si>
    <t>0210075880</t>
  </si>
  <si>
    <t>Расходы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</t>
  </si>
  <si>
    <t>853</t>
  </si>
  <si>
    <t>0111</t>
  </si>
  <si>
    <t>9210040270</t>
  </si>
  <si>
    <t>Резервные фонды местных администраций в рамках непрограммных расходов органов местного самоуправления</t>
  </si>
  <si>
    <t>870</t>
  </si>
  <si>
    <t>Субвенции бюджетам муниципальных образований на осуществление первичного воинского учета органами местного самоуправления поселений по министерству финансов Красноярского края</t>
  </si>
  <si>
    <t>081A255195</t>
  </si>
  <si>
    <t>Государственная поддержка лучших работников сельских учреждений культуры</t>
  </si>
  <si>
    <t>Государственная поддержка лучших сельских учреждений культуры</t>
  </si>
  <si>
    <t>02100S5210</t>
  </si>
  <si>
    <t>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</si>
  <si>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02100S5630</t>
  </si>
  <si>
    <t>Расходы на приведение зданий и сооружений общеобразовательных организаций в соответствие с требованиями законодательства</t>
  </si>
  <si>
    <t>021E151720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</si>
  <si>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</si>
  <si>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021EВ51790</t>
  </si>
  <si>
    <t>Средства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</si>
  <si>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1510074180</t>
  </si>
  <si>
    <t>Уплата членских взносов</t>
  </si>
  <si>
    <t>Частичная компенсация расходов на повышение оплаты труда отдельным категориям работников бюджетной сферы (МРОТ)</t>
  </si>
  <si>
    <t>910 01 05 00 00 00 0000 000</t>
  </si>
  <si>
    <t>Изменение остатков средств на счетах по учету средств бюджетов</t>
  </si>
  <si>
    <t>Корректировка сумм в нутри бюджетной сметы на получение ключей электронно-цифровой подписи</t>
  </si>
  <si>
    <t>увеличение средств иных межбюджетных трансфертов бюджетам сельских поселений на обеспечение первичных мер пожарной безопасности</t>
  </si>
  <si>
    <t>средства федерального бюджета на поддержку лучших работников сельских учреждений культуры МБУК "МБС"</t>
  </si>
  <si>
    <t>средства федерального бюджета на поддержку лучших работников сельских учреждений культуры МБУК "МКС"</t>
  </si>
  <si>
    <t>увеличение средств субвенции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</t>
  </si>
  <si>
    <t xml:space="preserve">средства федерального бюджета на ежемесячное денежное вознаграждение за классное руководство педагогическим работникам </t>
  </si>
  <si>
    <t>увеличение средств субвенций в части обеспечения деятельности административного и учебно-вспомогательного персонала муниципальных общеобразовательных организаций</t>
  </si>
  <si>
    <t>увеличение средств субвенций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</si>
  <si>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увеличение иных межбюджетных трансфертов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</si>
  <si>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увеличение средств субвенции на финансовое обеспечение государственных гарантий прав граждан на обеспечение дополнительного образования детей в муниципальных общеобразовательных организациях</t>
  </si>
  <si>
    <t>ВСЕГО:</t>
  </si>
  <si>
    <t>Расходы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</t>
  </si>
  <si>
    <t>Изменение бюджетных ассигнований 2024 год</t>
  </si>
  <si>
    <t>Изменение бюджетных ассигнований 2025 год</t>
  </si>
  <si>
    <t>Изменение расходной части бюджета на 2024-2025 год</t>
  </si>
  <si>
    <t>20249999050853150</t>
  </si>
  <si>
    <t>Прочие межбюджетные трансферты, передаваемые бюджетам муниципальных районов (на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операции, по министерству образования Красноярского края)</t>
  </si>
  <si>
    <t>21805030050000150</t>
  </si>
  <si>
    <t>Доходы бюджетов муниципальных районов от возврата иными организациями остатков субсидий прошлых лет</t>
  </si>
  <si>
    <t>0210008530</t>
  </si>
  <si>
    <t>Средства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</t>
  </si>
  <si>
    <t>Средства иного межбюджетного трансферта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</t>
  </si>
  <si>
    <t>Изменение доходов бюджета на 2024год</t>
  </si>
  <si>
    <t>20229999057568150</t>
  </si>
  <si>
    <t>Прочие субсидии бюджетам муниципальных районов (на увеличение охвата детей, обучающихся по дополнительным общеразвивающим программам)</t>
  </si>
  <si>
    <t>20229999057582150</t>
  </si>
  <si>
    <t>Прочие субсидии бюджетам муниципальных районов (на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законодательства)</t>
  </si>
  <si>
    <t>20229999057583150</t>
  </si>
  <si>
    <t>Прочие субсидии бюджетам муниципальных районов (на софинансирование организации и обеспечения бесплатным питанием обучающихся с ограниченными возможностями здоровья в муниципальных образовательных организациях)</t>
  </si>
  <si>
    <t>20230024050289150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</si>
  <si>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7-2988))</t>
  </si>
  <si>
    <t>20230024057429150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</si>
  <si>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6-2056))</t>
  </si>
  <si>
    <t>20230024057514150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</si>
  <si>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административных комиссий (в соответствии с Законом края от 23 апреля 2009 года № 8-3170))</t>
  </si>
  <si>
    <t>20230024057517150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</si>
  <si>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 (в соответствии с Законом края от 27 декабря 2005 года № 17-4397))</t>
  </si>
  <si>
    <t>20230024057518150</t>
  </si>
  <si>
    <t>Субвенции бюджетам муниципальных районов на выполнение передаваемых полномочий субъектов Российской Федерации (по организации проведения мероприятий по отлову и содержанию безнадзорных животных (в соответствии с Законом края от 13 июня 2013 года № 4-1402))</t>
  </si>
  <si>
    <t>20230024057519150</t>
  </si>
  <si>
    <t>Субвенции бюджетам муниципальных районов на выполнение передаваемых полномочий субъектов Российской Федерации (в области архивного дела (в соответствии с Законом края от 21 декабря 2010 года № 11-5564))</t>
  </si>
  <si>
    <t>20230024057552150</t>
  </si>
  <si>
    <t>Субвенции бюджетам муниципальных районов на выполнение передаваемых полномочий субъектов Российской Федерации (по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4-1089))</t>
  </si>
  <si>
    <t>20230024057566150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</si>
  <si>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17-4377))</t>
  </si>
  <si>
    <t>20230024057587150</t>
  </si>
  <si>
    <t>Субвенции бюджетам муниципальных районов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9-4225))</t>
  </si>
  <si>
    <t>20230024057604150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</si>
  <si>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 (в соответствии с Законом края от 26 декабря 2006 года № 21-5589))</t>
  </si>
  <si>
    <t>20230024057846150</t>
  </si>
  <si>
    <t>Субвенции бюджетам муниципальных районов на выполнение передаваемых полномочий субъектов Российской Федерации (на обеспечение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11-5284))</t>
  </si>
  <si>
    <t>20235082050000150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</si>
  <si>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</si>
  <si>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</si>
  <si>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Министерство финансов  уведомление №155 от 01.01.2024</t>
  </si>
  <si>
    <t>Министерство финансов  уведомление №800_ВУС_ от 01.01.2024</t>
  </si>
  <si>
    <t>Министерство образования уведомление №114138 от 16.02.2024</t>
  </si>
  <si>
    <t>Министерство образования уведомление №12 от 11.01.2024</t>
  </si>
  <si>
    <t>Министерство образования уведомление №075_1 от 01.01.2024</t>
  </si>
  <si>
    <t>Министерство образования уведомление №075_2 от 01.01.2024</t>
  </si>
  <si>
    <t>Министерство образования уведомление №169 от 28.12.2023</t>
  </si>
  <si>
    <t>Министерство образования уведомление №075_3 от 01.01.2024</t>
  </si>
  <si>
    <t>Министерство спорта уведомление №3664 от 13.0.2024</t>
  </si>
  <si>
    <t>Министерство социальной политики уведомление №80-5283 от 28.12.2023</t>
  </si>
  <si>
    <t>Архивное агентство Красноярского края уведомление №170 от 29.12.2023</t>
  </si>
  <si>
    <t>Агенство ГО и ЧС  уведомление №4 от 02.02.2024</t>
  </si>
  <si>
    <t>Министерство сельского хозяйства и торговли уведомление №104 от 01.01.2024</t>
  </si>
  <si>
    <t>Агентство мировых судей уведомление №169 от 28.12.2023</t>
  </si>
  <si>
    <t>возврат средств субвенций по компенсации части расходов граждан на оплату коммунальных услуг в бюджет района ГПКК "ЦРКК", ПАО "Красноярскэнергосбыт"</t>
  </si>
  <si>
    <t>возврат средств субсидий,субвенций и иных МБТ на 01.01.2024 в краевой бюджет в сумме -5 002 210,65 руб,  от инных организаций (ГПКК "ЦРКК", ПАО "Красноярскэнергосбыт")  в сумме -323 264,85 руб; возврат из краевого бюджета сумм субсидии, потребность в которых подтверждена в сумме 4 371 390,02 руб.</t>
  </si>
  <si>
    <t>министерство экологии и рационального природопользования №131 от 01.01.2024</t>
  </si>
  <si>
    <t>Министерство экономики и регионального развития уведомление №134 от 27.12.2023</t>
  </si>
  <si>
    <t>Министерство культуры уведомление №815 от 23.01.2024</t>
  </si>
  <si>
    <t>Министерство культуры уведомление №057/55191/1 от 27.12.2023</t>
  </si>
  <si>
    <t>Министерство строительства и ЖКХ уведомление №199 от 14.02.2024</t>
  </si>
  <si>
    <t>Министерство строительства и ЖКХ уведомление №233 от 14.02.2024</t>
  </si>
  <si>
    <t>Министерство строительства уведомление №45 от 18.01.2024</t>
  </si>
  <si>
    <t>Министерство строительства уведомление №889 от 29.12.2023</t>
  </si>
  <si>
    <t>Министерство строительства уведомление №964 от 29.12.2023</t>
  </si>
  <si>
    <t>163</t>
  </si>
  <si>
    <t>0110040210</t>
  </si>
  <si>
    <t>Руководство и управление в сфере установленных функций органов местного самоуправления (обеспечение деятельности отдела муниципального имущества и земельных отношений администрации района)</t>
  </si>
  <si>
    <t>Контрольно-счетный орган муниципального образования Дзержинский район Красноярского края</t>
  </si>
  <si>
    <t>902</t>
  </si>
  <si>
    <t>9310040210</t>
  </si>
  <si>
    <t>121, 129</t>
  </si>
  <si>
    <t>9110040290</t>
  </si>
  <si>
    <t>Председатель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</si>
  <si>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0102</t>
  </si>
  <si>
    <t>9210040220</t>
  </si>
  <si>
    <t>Глава муниципального образования в рамках непрограммных расходов местных администраций</t>
  </si>
  <si>
    <t>0850075190</t>
  </si>
  <si>
    <t>Расходы на осуществление государственных полномочий в области архивного дела</t>
  </si>
  <si>
    <t>9210074290</t>
  </si>
  <si>
    <t>Расходы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</t>
  </si>
  <si>
    <t>9210076040</t>
  </si>
  <si>
    <t>Расходы на осуществление государственных полномочий по созданию и обеспечению деятельности комиссий по делам несовершеннолетних и защите их прав</t>
  </si>
  <si>
    <t>0640040610</t>
  </si>
  <si>
    <t>111, 119</t>
  </si>
  <si>
    <t>0510040610</t>
  </si>
  <si>
    <t>0405</t>
  </si>
  <si>
    <t>1050075170</t>
  </si>
  <si>
    <t>Расходы на выполнение отдельных государственных полномочий по решению вопросов поддержки сельскохозяйственного производства</t>
  </si>
  <si>
    <t>0420042520</t>
  </si>
  <si>
    <t>Расходы на геодезические, геологические изыскания для проектирования водопроводных сетей, разработку и экспертизу проектно-сметной документации, строительство водопроводных сетей</t>
  </si>
  <si>
    <t>1020075180</t>
  </si>
  <si>
    <t>Расходы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</t>
  </si>
  <si>
    <t>13100S4630</t>
  </si>
  <si>
    <t>Расходы на обустройство мест (площадок) накопления отходов потребления и (или) приобретение контейнерного оборудования</t>
  </si>
  <si>
    <t>02100S8400</t>
  </si>
  <si>
    <t>Расходы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</t>
  </si>
  <si>
    <t>1410040620</t>
  </si>
  <si>
    <t>360</t>
  </si>
  <si>
    <t>1006</t>
  </si>
  <si>
    <t>9210002890</t>
  </si>
  <si>
    <t>Расходы на осуществление государственных полномочий по опеке и попечительству в отношении совершеннолетних граждан, а также в сфере патронажа</t>
  </si>
  <si>
    <t>1510041750</t>
  </si>
  <si>
    <t>Расходы на подготовку и проведение физкультурно-спортивных мероприятий на территории района</t>
  </si>
  <si>
    <t>1510041780</t>
  </si>
  <si>
    <t>Приобретение спортивного инвентаря, волейбольной и футбольной формы</t>
  </si>
  <si>
    <t>9210075140</t>
  </si>
  <si>
    <t>Субвенции на выполнение государственных полномочий по созданию и обеспечению деятельности административных комиссий переданных органам местного самоуправления поселений</t>
  </si>
  <si>
    <t>081A255196</t>
  </si>
  <si>
    <t>9210027240</t>
  </si>
  <si>
    <t>Частичная компенсация расходов на повышение оплаты труда отдельным категориям работников бюджетной сферы Красноярского края</t>
  </si>
  <si>
    <t>02100S5820</t>
  </si>
  <si>
    <t>Расходы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</t>
  </si>
  <si>
    <t>02100L3030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</si>
  <si>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</si>
  <si>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02100S5680</t>
  </si>
  <si>
    <t>Расходы на увеличение охвата детей, обучающихся по дополнительным общеразвивающим программам</t>
  </si>
  <si>
    <t>0230075520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</si>
  <si>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</si>
  <si>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0230075870</t>
  </si>
  <si>
    <t>Средства на обеспечение жилыми помещениями детей- сирот и детей, оставшихся без попечения родителей, за счет средств краевого бюджета</t>
  </si>
  <si>
    <t>0230078460</t>
  </si>
  <si>
    <t>Расходы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</si>
  <si>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0210075660</t>
  </si>
  <si>
    <t>Расходы на 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</t>
  </si>
  <si>
    <t>02100S5830</t>
  </si>
  <si>
    <t>Расходы на организацию и обеспечение бесплатным питанием обучающихся с ограниченными возможностями здоровья в муниципальных образовательных организациях</t>
  </si>
  <si>
    <t>412</t>
  </si>
  <si>
    <t>02300R0820</t>
  </si>
  <si>
    <t>Средства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соответствии с Законом края от 24 декабря 2009 года № 9-4225)</t>
  </si>
  <si>
    <t>Частичная компенсация расходов на повышение оплаты труда отдельным категориям работников бюджетной сферы с 01.01.2024</t>
  </si>
  <si>
    <t>иные межбюджетные трансферты бюджетам сельских поселений на частичную компенсацию расходов на повышение оплаты труда отдельным категориям работников бюджетной сферы с 01.01.2024</t>
  </si>
  <si>
    <t>перераспределение средств на ВР 853</t>
  </si>
  <si>
    <t>средства субсидии краевого бюджета на обустройство и восстановление воинских захоронений</t>
  </si>
  <si>
    <t>увеличение за счет остатков собственных средств на ПСД по мониторингу воды, срок исполнения контракта продлен до октября 2024 года</t>
  </si>
  <si>
    <t>увеличение за счет остатков собственных средств наприобретение контейнеров под ТКО в количестве 20 шт.</t>
  </si>
  <si>
    <t>увеличение за счет неиспользованных остатов иного межбюджетного трансферта, потребность в котором подтветждена на обустройство мест (площадок) накопления отходов потребления (оплата контракта 2023 года)</t>
  </si>
  <si>
    <t>увеличение за счет неиспользованных остатов средств субсидии, потребность в которых подтветждена на капитальный ремонт окон в спортзале "Триумф" (оплата контракта 2023 года)</t>
  </si>
  <si>
    <t>Частичная компенсация расходов на повышение оплаты труда отдельным категориям работников бюджетной сферы с 01.01.2024 Молодежный центр</t>
  </si>
  <si>
    <t xml:space="preserve">МБУ "Молодежный центр" внесение изменений в ПСД для ремонта помещения </t>
  </si>
  <si>
    <t>средства субсидии на предоставление социальных выплат молодым семьям на приобретение (строительство) жилья</t>
  </si>
  <si>
    <t>оказание единовременной материальной помощи за счет средств резервного фонда администрации района гражданам в связи с полной утратой имущества в результате пожара</t>
  </si>
  <si>
    <t xml:space="preserve">перераспределение бюджетных ассигнований на МБУДО "Триумф" для оплаты контрактов </t>
  </si>
  <si>
    <t>перераспределение бюджетных ассигнований на МБУДО "Триумф" для оплаты контрактов по приобретению спортивной формы</t>
  </si>
  <si>
    <t>увеличение средств субвенции на выполнение государственных полномочий по созданию и обеспечению деятельности административных комиссий</t>
  </si>
  <si>
    <t>увеличение средств для последующего перераспределения по мероприятиям</t>
  </si>
  <si>
    <t>увеличение средств субвенции на осуществление первичного воинского учета органами местного самоуправления поселений</t>
  </si>
  <si>
    <t>Частичная компенсация расходов на повышение оплаты труда отдельным категориям работников бюджетной сферы с 01.01.2024 МБУК "МКС"</t>
  </si>
  <si>
    <t>Частичная компенсация расходов на повышение оплаты труда отдельным категориям работников бюджетной сферы с 01.01.2024 МБУК РКМ</t>
  </si>
  <si>
    <t>Частичная компенсация расходов на повышение оплаты труда отдельным категориям работников бюджетной сферы с 01.01.2024 МБУ ДО ДДШИ</t>
  </si>
  <si>
    <t>корректировка средств субсидии на оснащение образовательных учреждений в сфере культуры музыкальными инструментами, оборудованием и учебными материалами</t>
  </si>
  <si>
    <t>корректировка средств субсидии на модернизация библиотек в части комплектования книжных фондов</t>
  </si>
  <si>
    <t>средства федерального бюджета на поддержку лучших сельских учреждений культуры МБУК "МБС"</t>
  </si>
  <si>
    <t>Частичная компенсация расходов на повышение оплаты труда отдельным категориям работников бюджетной сферы с 01.01.2024 МБУК МКС</t>
  </si>
  <si>
    <t>Частичная компенсация расходов на повышение оплаты труда отдельным категориям работников бюджетной сферы с 01.01.2024 детские сады</t>
  </si>
  <si>
    <t xml:space="preserve">увеличение средств субвенции в части обеспечения деятельности административного и учебно-вспомогательного персонала муниципальных дошкольных образовательных организаций </t>
  </si>
  <si>
    <t>увеличение средств субсидии 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</t>
  </si>
  <si>
    <t>Частичная компенсация расходов на повышение оплаты труда отдельным категориям работников бюджетной сферы с 01.01.2024 школы</t>
  </si>
  <si>
    <t xml:space="preserve">увеличение средств местного бюджета на ремонт котельной Курайская СШ </t>
  </si>
  <si>
    <t>увеличение средств на 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в МБОУ ДСШ №1, МБОУ ДСШ №2, МБОУ Новинская СШ</t>
  </si>
  <si>
    <t xml:space="preserve">корректировка средств софинансирования </t>
  </si>
  <si>
    <t xml:space="preserve">перераспределение средств на бюджетные учреждения </t>
  </si>
  <si>
    <t>увеличение средств  на оснащение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</si>
  <si>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Частичная компенсация расходов на повышение оплаты труда отдельным категориям работников бюджетной сферы с 01.01.2024 учреждения допобразования</t>
  </si>
  <si>
    <t>увеличение за счет остатков средств на отделку оконных проемов в спртивной школе "Триумф"</t>
  </si>
  <si>
    <t>средства на увеличение охвата детей, обучающихся по дополнительным общеразвивающим программам МБУ ДО ЦВР</t>
  </si>
  <si>
    <t>Частичная компенсация расходов на повышение оплаты труда отдельным категориям работников бюджетной сферы с 01.01.2024 МКУ ДММЦ</t>
  </si>
  <si>
    <t>увеличение средств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</si>
  <si>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увеличение средств субвенции  на выполнение полномочий по обеспечению жилыми помещениями детей- сирот и детей, оставшихся без попечения родителей</t>
  </si>
  <si>
    <t>увеличение средств субвенции на осуществление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</t>
  </si>
  <si>
    <t>корректировка средств субвенции на 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</t>
  </si>
  <si>
    <t>увеличение средств субсидии 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</si>
  <si>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увеличение средств субсидии  на организацию и обеспечение бесплатным питанием обучающихся с ограниченными возможностями здоровья в муниципальных образовательных организациях</t>
  </si>
  <si>
    <t>корректировка средств субвенции на обеспечение жилыми помещениями детей- сирот и детей, оставшихся без попечения родителей, за счет средств краевого бюджета</t>
  </si>
  <si>
    <t>увеличение средств 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</si>
  <si>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увеличение средств спортивной школе "Триумф"на подготовку и проведение физкультурно-спортивных мероприятий на территории района</t>
  </si>
  <si>
    <t>увеличение средств спортивной школе "Триумф" на приобретение спортивной  формы</t>
  </si>
  <si>
    <t>увеличение средств иного межбюджетного трансферта на поддержку физкультурно-спортивных клубов по месту жительства</t>
  </si>
  <si>
    <t>000</t>
  </si>
  <si>
    <t>10000000000000000</t>
  </si>
  <si>
    <t>НАЛОГОВЫЕ И НЕНАЛОГОВЫЕ ДОХОДЫ</t>
  </si>
  <si>
    <t>182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</si>
  <si>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</si>
  <si>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</si>
  <si>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10501011010000110</t>
  </si>
  <si>
    <t>Налог, взимаемый с налогоплательщиков, выбравших в качестве объекта налогообложения доходы</t>
  </si>
  <si>
    <t>Изменение доходов бюджета на 2025-2026 годов</t>
  </si>
  <si>
    <t>Уточн. бюдж. назнач. 2026 год</t>
  </si>
  <si>
    <t>08100L5190</t>
  </si>
  <si>
    <t>Поддержка отрасли культуры (модернизация библиотек в части комплектования книжных фондов)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</si>
  <si>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</t>
  </si>
  <si>
    <t>20225599050000150</t>
  </si>
  <si>
    <t>Субсидии бюджетам муниципальных районов на подготовку проектов межевания земельных участков и на проведение кадастровых работ</t>
  </si>
  <si>
    <t>20249999057555150</t>
  </si>
  <si>
    <t>Прочие межбюджетные трансферты, передаваемые бюджетам муниципальных районов (на реализацию мероприятий по профилактике заболеваний путем организации и проведения акарицидных обработок наиболее посещаемых населением мест)</t>
  </si>
  <si>
    <t>Министерство здравоохранения красноярского края уведомление №6734 от 05.03.2024</t>
  </si>
  <si>
    <t>Министерство сельского хозяйства уведомление №7225 от 06.03.2024</t>
  </si>
  <si>
    <t>0909</t>
  </si>
  <si>
    <t>05100S5550</t>
  </si>
  <si>
    <t>Расходы на реализацию мероприятий по профилактике заболеваний путем организации и проведения акарицидных обработок наиболее посещаемых населением мест</t>
  </si>
  <si>
    <t>Расходы за счет ИМБТ краевого бюджета на организацию и проведение акарицидных обработок наиболее посещаемых населением участков природных очагов клещевых инфекций (территория палаточного лагеря, центральный стадион)</t>
  </si>
  <si>
    <t>852</t>
  </si>
  <si>
    <t>0510040440</t>
  </si>
  <si>
    <t>Расходы по организации системы вещания для оперативного оповещения и информирования населения по вопросам ГО и ЧС</t>
  </si>
  <si>
    <t>10500L5991</t>
  </si>
  <si>
    <t>Расходы на реализацию мероприятий, связанных с подготовкой проектов межевания земельных участков, проведением кадастровых работ в отношении земельных участков</t>
  </si>
  <si>
    <t>0490040610</t>
  </si>
  <si>
    <t>200</t>
  </si>
  <si>
    <t>Частичная компенсация расходов на повышение оплаты труда отдельным категориям работников бюджетной сферы с 01.01.2024 ЕДДС 337 478 руб, введение четырех ставок помощника оперативного дежурного с 15.03.2024 1 686 611 руб.</t>
  </si>
  <si>
    <t>корректировка средств на МБУ ЕДДС для оплаты контрактов на оповещение населения (Радио Мир)</t>
  </si>
  <si>
    <t>расходы на оплату контрактов по оповещению населения (Радио Мир)</t>
  </si>
  <si>
    <t>корректировка средств по МКУ Центр по закупкам на оплатц госпошлины</t>
  </si>
  <si>
    <t>средства на уплату госпошлины за переоформление лицензии по недропользованию по МКУ Центр по закупкам</t>
  </si>
  <si>
    <t>Изменение расходной части бюджета на 2024 год</t>
  </si>
</sst>
</file>

<file path=xl/styles.xml><?xml version="1.0" encoding="utf-8"?>
<styleSheet xmlns="http://schemas.openxmlformats.org/spreadsheetml/2006/main">
  <numFmts count="1">
    <numFmt numFmtId="164" formatCode="?"/>
  </numFmts>
  <fonts count="17">
    <font>
      <sz val="10"/>
      <name val="Arial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56">
    <xf numFmtId="0" fontId="0" fillId="0" borderId="0" xfId="0"/>
    <xf numFmtId="0" fontId="3" fillId="0" borderId="0" xfId="0" applyFont="1"/>
    <xf numFmtId="0" fontId="3" fillId="0" borderId="0" xfId="0" applyFont="1" applyBorder="1" applyAlignment="1" applyProtection="1"/>
    <xf numFmtId="0" fontId="3" fillId="0" borderId="0" xfId="0" applyFont="1" applyAlignment="1">
      <alignment vertical="center"/>
    </xf>
    <xf numFmtId="49" fontId="3" fillId="0" borderId="3" xfId="0" applyNumberFormat="1" applyFont="1" applyBorder="1" applyAlignment="1" applyProtection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0" xfId="1" applyAlignment="1">
      <alignment wrapText="1"/>
    </xf>
    <xf numFmtId="0" fontId="4" fillId="0" borderId="0" xfId="1"/>
    <xf numFmtId="0" fontId="4" fillId="0" borderId="3" xfId="1" applyBorder="1" applyAlignment="1">
      <alignment horizontal="center"/>
    </xf>
    <xf numFmtId="4" fontId="3" fillId="0" borderId="3" xfId="1" applyNumberFormat="1" applyFont="1" applyBorder="1" applyAlignment="1" applyProtection="1">
      <alignment horizontal="right" vertical="top" wrapText="1"/>
    </xf>
    <xf numFmtId="0" fontId="6" fillId="0" borderId="0" xfId="1" applyFont="1"/>
    <xf numFmtId="4" fontId="3" fillId="0" borderId="3" xfId="2" applyNumberFormat="1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4" fontId="1" fillId="0" borderId="3" xfId="0" applyNumberFormat="1" applyFont="1" applyBorder="1" applyAlignment="1" applyProtection="1">
      <alignment horizontal="right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9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4" fontId="3" fillId="0" borderId="0" xfId="0" applyNumberFormat="1" applyFont="1"/>
    <xf numFmtId="0" fontId="1" fillId="0" borderId="0" xfId="0" applyFont="1" applyAlignment="1">
      <alignment horizontal="right" wrapText="1"/>
    </xf>
    <xf numFmtId="49" fontId="3" fillId="2" borderId="3" xfId="0" applyNumberFormat="1" applyFont="1" applyFill="1" applyBorder="1" applyAlignment="1" applyProtection="1">
      <alignment vertical="center" wrapText="1"/>
    </xf>
    <xf numFmtId="0" fontId="3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top"/>
    </xf>
    <xf numFmtId="0" fontId="3" fillId="2" borderId="3" xfId="0" applyFont="1" applyFill="1" applyBorder="1"/>
    <xf numFmtId="0" fontId="3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vertical="center"/>
    </xf>
    <xf numFmtId="4" fontId="3" fillId="0" borderId="3" xfId="0" applyNumberFormat="1" applyFont="1" applyBorder="1" applyAlignment="1" applyProtection="1">
      <alignment horizontal="right" vertical="top" wrapText="1"/>
    </xf>
    <xf numFmtId="4" fontId="11" fillId="0" borderId="3" xfId="1" applyNumberFormat="1" applyFont="1" applyBorder="1" applyAlignment="1" applyProtection="1">
      <alignment horizontal="right" vertical="top" wrapText="1"/>
    </xf>
    <xf numFmtId="0" fontId="12" fillId="0" borderId="0" xfId="1" applyFont="1"/>
    <xf numFmtId="0" fontId="10" fillId="0" borderId="0" xfId="1" applyFont="1"/>
    <xf numFmtId="0" fontId="3" fillId="0" borderId="0" xfId="0" applyFont="1" applyBorder="1" applyAlignment="1" applyProtection="1">
      <alignment wrapText="1"/>
    </xf>
    <xf numFmtId="4" fontId="1" fillId="2" borderId="3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center" vertical="top" wrapText="1"/>
    </xf>
    <xf numFmtId="4" fontId="3" fillId="2" borderId="3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0" fillId="0" borderId="0" xfId="0" applyNumberFormat="1"/>
    <xf numFmtId="0" fontId="3" fillId="0" borderId="0" xfId="0" applyFont="1" applyBorder="1" applyAlignment="1" applyProtection="1">
      <alignment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" fontId="13" fillId="0" borderId="3" xfId="1" applyNumberFormat="1" applyFont="1" applyBorder="1"/>
    <xf numFmtId="0" fontId="4" fillId="0" borderId="12" xfId="1" applyBorder="1" applyAlignment="1">
      <alignment horizontal="center"/>
    </xf>
    <xf numFmtId="0" fontId="4" fillId="0" borderId="13" xfId="1" applyBorder="1" applyAlignment="1">
      <alignment horizontal="center"/>
    </xf>
    <xf numFmtId="4" fontId="3" fillId="0" borderId="12" xfId="0" applyNumberFormat="1" applyFont="1" applyBorder="1" applyAlignment="1" applyProtection="1">
      <alignment horizontal="right" vertical="top" wrapText="1"/>
    </xf>
    <xf numFmtId="4" fontId="3" fillId="0" borderId="13" xfId="1" applyNumberFormat="1" applyFont="1" applyBorder="1" applyAlignment="1" applyProtection="1">
      <alignment horizontal="right" vertical="top" wrapText="1"/>
    </xf>
    <xf numFmtId="4" fontId="11" fillId="0" borderId="12" xfId="1" applyNumberFormat="1" applyFont="1" applyBorder="1" applyAlignment="1" applyProtection="1">
      <alignment horizontal="right" vertical="top" wrapText="1"/>
    </xf>
    <xf numFmtId="4" fontId="11" fillId="0" borderId="13" xfId="1" applyNumberFormat="1" applyFont="1" applyBorder="1" applyAlignment="1" applyProtection="1">
      <alignment horizontal="right" vertical="top" wrapText="1"/>
    </xf>
    <xf numFmtId="4" fontId="13" fillId="0" borderId="12" xfId="1" applyNumberFormat="1" applyFont="1" applyBorder="1"/>
    <xf numFmtId="4" fontId="1" fillId="0" borderId="13" xfId="1" applyNumberFormat="1" applyFont="1" applyBorder="1" applyAlignment="1" applyProtection="1">
      <alignment horizontal="right" vertical="top" wrapText="1"/>
    </xf>
    <xf numFmtId="4" fontId="14" fillId="0" borderId="15" xfId="1" applyNumberFormat="1" applyFont="1" applyBorder="1" applyAlignment="1">
      <alignment wrapText="1"/>
    </xf>
    <xf numFmtId="49" fontId="3" fillId="0" borderId="18" xfId="1" applyNumberFormat="1" applyFont="1" applyBorder="1" applyAlignment="1" applyProtection="1">
      <alignment horizontal="left" vertical="top" wrapText="1"/>
    </xf>
    <xf numFmtId="49" fontId="11" fillId="0" borderId="18" xfId="1" applyNumberFormat="1" applyFont="1" applyBorder="1" applyAlignment="1" applyProtection="1">
      <alignment horizontal="left" vertical="top" wrapText="1"/>
    </xf>
    <xf numFmtId="0" fontId="12" fillId="0" borderId="18" xfId="1" applyFont="1" applyBorder="1" applyAlignment="1">
      <alignment wrapText="1"/>
    </xf>
    <xf numFmtId="0" fontId="4" fillId="0" borderId="19" xfId="1" applyBorder="1" applyAlignment="1">
      <alignment wrapText="1"/>
    </xf>
    <xf numFmtId="0" fontId="10" fillId="0" borderId="20" xfId="1" applyFont="1" applyBorder="1" applyAlignment="1">
      <alignment wrapText="1"/>
    </xf>
    <xf numFmtId="0" fontId="3" fillId="0" borderId="3" xfId="0" applyFont="1" applyBorder="1"/>
    <xf numFmtId="0" fontId="3" fillId="0" borderId="7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49" fontId="1" fillId="0" borderId="3" xfId="0" applyNumberFormat="1" applyFont="1" applyBorder="1" applyAlignment="1" applyProtection="1">
      <alignment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164" fontId="3" fillId="0" borderId="3" xfId="0" applyNumberFormat="1" applyFont="1" applyBorder="1" applyAlignment="1" applyProtection="1">
      <alignment horizontal="left" vertical="center" wrapText="1"/>
    </xf>
    <xf numFmtId="49" fontId="1" fillId="0" borderId="3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left"/>
    </xf>
    <xf numFmtId="4" fontId="1" fillId="0" borderId="3" xfId="0" applyNumberFormat="1" applyFont="1" applyBorder="1" applyAlignment="1" applyProtection="1">
      <alignment horizontal="right"/>
    </xf>
    <xf numFmtId="4" fontId="1" fillId="0" borderId="3" xfId="0" applyNumberFormat="1" applyFont="1" applyBorder="1" applyAlignment="1" applyProtection="1">
      <alignment horizontal="center" vertical="center"/>
    </xf>
    <xf numFmtId="4" fontId="1" fillId="0" borderId="3" xfId="0" applyNumberFormat="1" applyFont="1" applyBorder="1" applyAlignment="1" applyProtection="1">
      <alignment horizontal="right" vertical="top" wrapText="1"/>
    </xf>
    <xf numFmtId="4" fontId="1" fillId="2" borderId="3" xfId="0" applyNumberFormat="1" applyFont="1" applyFill="1" applyBorder="1" applyAlignment="1" applyProtection="1">
      <alignment horizontal="right" vertical="center" wrapText="1"/>
    </xf>
    <xf numFmtId="2" fontId="3" fillId="2" borderId="3" xfId="0" applyNumberFormat="1" applyFont="1" applyFill="1" applyBorder="1" applyAlignment="1">
      <alignment horizontal="left" vertical="center" wrapText="1"/>
    </xf>
    <xf numFmtId="4" fontId="11" fillId="2" borderId="3" xfId="0" applyNumberFormat="1" applyFont="1" applyFill="1" applyBorder="1" applyAlignment="1" applyProtection="1">
      <alignment horizontal="right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top" wrapText="1"/>
    </xf>
    <xf numFmtId="49" fontId="3" fillId="0" borderId="3" xfId="0" applyNumberFormat="1" applyFont="1" applyBorder="1" applyAlignment="1" applyProtection="1">
      <alignment horizontal="left" vertical="top" wrapText="1"/>
    </xf>
    <xf numFmtId="164" fontId="3" fillId="0" borderId="3" xfId="0" applyNumberFormat="1" applyFont="1" applyBorder="1" applyAlignment="1" applyProtection="1">
      <alignment horizontal="left" vertical="top" wrapText="1"/>
    </xf>
    <xf numFmtId="49" fontId="1" fillId="0" borderId="3" xfId="5" applyNumberFormat="1" applyFont="1" applyBorder="1" applyAlignment="1" applyProtection="1">
      <alignment horizontal="center" vertical="center" wrapText="1"/>
    </xf>
    <xf numFmtId="0" fontId="3" fillId="0" borderId="3" xfId="0" applyFont="1" applyBorder="1" applyAlignment="1">
      <alignment vertical="center"/>
    </xf>
    <xf numFmtId="0" fontId="8" fillId="0" borderId="0" xfId="0" applyFont="1" applyAlignment="1">
      <alignment horizontal="center"/>
    </xf>
    <xf numFmtId="49" fontId="11" fillId="0" borderId="3" xfId="4" applyNumberFormat="1" applyFont="1" applyBorder="1" applyAlignment="1" applyProtection="1">
      <alignment horizontal="center" vertical="top" wrapText="1"/>
    </xf>
    <xf numFmtId="49" fontId="11" fillId="0" borderId="3" xfId="4" applyNumberFormat="1" applyFont="1" applyBorder="1" applyAlignment="1" applyProtection="1">
      <alignment horizontal="left" vertical="top" wrapText="1"/>
    </xf>
    <xf numFmtId="4" fontId="11" fillId="0" borderId="3" xfId="4" applyNumberFormat="1" applyFont="1" applyBorder="1" applyAlignment="1" applyProtection="1">
      <alignment horizontal="right" vertical="top" wrapText="1"/>
    </xf>
    <xf numFmtId="49" fontId="1" fillId="0" borderId="3" xfId="4" applyNumberFormat="1" applyFont="1" applyBorder="1" applyAlignment="1" applyProtection="1">
      <alignment horizontal="center"/>
    </xf>
    <xf numFmtId="4" fontId="1" fillId="0" borderId="3" xfId="4" applyNumberFormat="1" applyFont="1" applyBorder="1" applyAlignment="1" applyProtection="1">
      <alignment horizontal="right" wrapText="1"/>
    </xf>
    <xf numFmtId="4" fontId="11" fillId="0" borderId="3" xfId="0" applyNumberFormat="1" applyFont="1" applyBorder="1" applyAlignment="1" applyProtection="1">
      <alignment horizontal="right" vertical="top" wrapText="1"/>
    </xf>
    <xf numFmtId="4" fontId="15" fillId="0" borderId="14" xfId="1" applyNumberFormat="1" applyFont="1" applyBorder="1" applyAlignment="1">
      <alignment wrapText="1"/>
    </xf>
    <xf numFmtId="4" fontId="15" fillId="0" borderId="0" xfId="1" applyNumberFormat="1" applyFont="1" applyBorder="1"/>
    <xf numFmtId="49" fontId="3" fillId="0" borderId="3" xfId="0" applyNumberFormat="1" applyFont="1" applyBorder="1" applyAlignment="1" applyProtection="1">
      <alignment horizontal="center" vertical="center" wrapText="1"/>
    </xf>
    <xf numFmtId="49" fontId="16" fillId="0" borderId="8" xfId="0" applyNumberFormat="1" applyFont="1" applyBorder="1" applyAlignment="1" applyProtection="1">
      <alignment horizontal="center" vertical="top" wrapText="1"/>
    </xf>
    <xf numFmtId="49" fontId="3" fillId="2" borderId="3" xfId="0" applyNumberFormat="1" applyFont="1" applyFill="1" applyBorder="1" applyAlignment="1" applyProtection="1">
      <alignment horizontal="left" vertical="center"/>
    </xf>
    <xf numFmtId="49" fontId="3" fillId="2" borderId="3" xfId="0" applyNumberFormat="1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left" vertical="top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left" vertical="center" wrapText="1"/>
    </xf>
    <xf numFmtId="49" fontId="3" fillId="0" borderId="24" xfId="0" applyNumberFormat="1" applyFont="1" applyBorder="1" applyAlignment="1" applyProtection="1">
      <alignment horizontal="center" vertical="center" wrapText="1"/>
    </xf>
    <xf numFmtId="49" fontId="3" fillId="0" borderId="24" xfId="0" applyNumberFormat="1" applyFont="1" applyBorder="1" applyAlignment="1" applyProtection="1">
      <alignment horizontal="left" vertical="center" wrapText="1"/>
    </xf>
    <xf numFmtId="4" fontId="3" fillId="0" borderId="25" xfId="0" applyNumberFormat="1" applyFont="1" applyBorder="1" applyAlignment="1" applyProtection="1">
      <alignment horizontal="right" vertical="center" wrapText="1"/>
    </xf>
    <xf numFmtId="164" fontId="3" fillId="0" borderId="24" xfId="0" applyNumberFormat="1" applyFont="1" applyBorder="1" applyAlignment="1" applyProtection="1">
      <alignment horizontal="left" vertical="center" wrapText="1"/>
    </xf>
    <xf numFmtId="49" fontId="3" fillId="0" borderId="3" xfId="7" applyNumberFormat="1" applyFont="1" applyBorder="1" applyAlignment="1" applyProtection="1">
      <alignment horizontal="center" vertical="top" wrapText="1"/>
    </xf>
    <xf numFmtId="49" fontId="3" fillId="0" borderId="3" xfId="7" applyNumberFormat="1" applyFont="1" applyBorder="1" applyAlignment="1" applyProtection="1">
      <alignment horizontal="left" vertical="top" wrapText="1"/>
    </xf>
    <xf numFmtId="4" fontId="3" fillId="0" borderId="3" xfId="7" applyNumberFormat="1" applyFont="1" applyBorder="1" applyAlignment="1" applyProtection="1">
      <alignment horizontal="right" vertical="top" wrapText="1"/>
    </xf>
    <xf numFmtId="164" fontId="3" fillId="0" borderId="3" xfId="7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left" vertical="center" wrapText="1"/>
    </xf>
    <xf numFmtId="49" fontId="1" fillId="2" borderId="3" xfId="0" applyNumberFormat="1" applyFont="1" applyFill="1" applyBorder="1" applyAlignment="1" applyProtection="1">
      <alignment horizontal="left" vertical="center"/>
    </xf>
    <xf numFmtId="49" fontId="1" fillId="2" borderId="3" xfId="0" applyNumberFormat="1" applyFont="1" applyFill="1" applyBorder="1" applyAlignment="1" applyProtection="1">
      <alignment horizontal="left" vertical="top" wrapText="1"/>
    </xf>
    <xf numFmtId="49" fontId="11" fillId="2" borderId="3" xfId="0" applyNumberFormat="1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0" fontId="5" fillId="0" borderId="21" xfId="1" applyFont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15" fillId="0" borderId="16" xfId="1" applyFont="1" applyBorder="1" applyAlignment="1">
      <alignment horizontal="center" vertical="center" wrapText="1"/>
    </xf>
    <xf numFmtId="0" fontId="15" fillId="0" borderId="17" xfId="1" applyFont="1" applyBorder="1" applyAlignment="1">
      <alignment horizontal="center" vertical="center" wrapText="1"/>
    </xf>
    <xf numFmtId="49" fontId="1" fillId="0" borderId="1" xfId="4" applyNumberFormat="1" applyFont="1" applyBorder="1" applyAlignment="1" applyProtection="1">
      <alignment horizontal="center"/>
    </xf>
    <xf numFmtId="49" fontId="1" fillId="0" borderId="2" xfId="4" applyNumberFormat="1" applyFont="1" applyBorder="1" applyAlignment="1" applyProtection="1">
      <alignment horizontal="center"/>
    </xf>
    <xf numFmtId="49" fontId="1" fillId="0" borderId="6" xfId="4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49" fontId="1" fillId="0" borderId="2" xfId="0" applyNumberFormat="1" applyFont="1" applyBorder="1" applyAlignment="1" applyProtection="1">
      <alignment horizontal="center"/>
    </xf>
    <xf numFmtId="49" fontId="1" fillId="0" borderId="6" xfId="0" applyNumberFormat="1" applyFont="1" applyBorder="1" applyAlignment="1" applyProtection="1">
      <alignment horizontal="center"/>
    </xf>
    <xf numFmtId="49" fontId="3" fillId="2" borderId="3" xfId="0" applyNumberFormat="1" applyFont="1" applyFill="1" applyBorder="1" applyAlignment="1" applyProtection="1">
      <alignment horizontal="left" vertical="top" wrapText="1"/>
    </xf>
    <xf numFmtId="49" fontId="3" fillId="2" borderId="3" xfId="0" applyNumberFormat="1" applyFont="1" applyFill="1" applyBorder="1" applyAlignment="1" applyProtection="1">
      <alignment horizontal="left" vertical="center" wrapText="1"/>
    </xf>
    <xf numFmtId="2" fontId="3" fillId="2" borderId="3" xfId="0" applyNumberFormat="1" applyFont="1" applyFill="1" applyBorder="1" applyAlignment="1" applyProtection="1">
      <alignment horizontal="left" vertical="center" wrapText="1"/>
    </xf>
    <xf numFmtId="49" fontId="3" fillId="2" borderId="3" xfId="3" applyNumberFormat="1" applyFont="1" applyFill="1" applyBorder="1" applyAlignment="1" applyProtection="1">
      <alignment horizontal="left" vertical="top" wrapText="1"/>
    </xf>
    <xf numFmtId="49" fontId="3" fillId="2" borderId="8" xfId="6" applyNumberFormat="1" applyFont="1" applyFill="1" applyBorder="1" applyAlignment="1" applyProtection="1">
      <alignment horizontal="left" vertical="top" wrapText="1"/>
    </xf>
    <xf numFmtId="49" fontId="3" fillId="0" borderId="8" xfId="0" applyNumberFormat="1" applyFont="1" applyBorder="1" applyAlignment="1" applyProtection="1">
      <alignment horizontal="center" vertical="top" wrapText="1"/>
    </xf>
    <xf numFmtId="49" fontId="3" fillId="0" borderId="8" xfId="0" applyNumberFormat="1" applyFont="1" applyBorder="1" applyAlignment="1" applyProtection="1">
      <alignment horizontal="left" vertical="top" wrapText="1"/>
    </xf>
    <xf numFmtId="4" fontId="3" fillId="0" borderId="8" xfId="0" applyNumberFormat="1" applyFont="1" applyBorder="1" applyAlignment="1" applyProtection="1">
      <alignment horizontal="right" vertical="top" wrapText="1"/>
    </xf>
    <xf numFmtId="49" fontId="3" fillId="0" borderId="3" xfId="8" applyNumberFormat="1" applyFont="1" applyBorder="1" applyAlignment="1" applyProtection="1">
      <alignment horizontal="center" vertical="top" wrapText="1"/>
    </xf>
    <xf numFmtId="49" fontId="3" fillId="0" borderId="3" xfId="8" applyNumberFormat="1" applyFont="1" applyBorder="1" applyAlignment="1" applyProtection="1">
      <alignment horizontal="left" vertical="top" wrapText="1"/>
    </xf>
    <xf numFmtId="4" fontId="3" fillId="0" borderId="3" xfId="8" applyNumberFormat="1" applyFont="1" applyBorder="1" applyAlignment="1" applyProtection="1">
      <alignment horizontal="right" vertical="top" wrapText="1"/>
    </xf>
    <xf numFmtId="49" fontId="3" fillId="0" borderId="8" xfId="8" applyNumberFormat="1" applyFont="1" applyBorder="1" applyAlignment="1" applyProtection="1">
      <alignment horizontal="center" vertical="top" wrapText="1"/>
    </xf>
    <xf numFmtId="49" fontId="3" fillId="0" borderId="8" xfId="8" applyNumberFormat="1" applyFont="1" applyBorder="1" applyAlignment="1" applyProtection="1">
      <alignment horizontal="left" vertical="top" wrapText="1"/>
    </xf>
    <xf numFmtId="4" fontId="3" fillId="0" borderId="8" xfId="8" applyNumberFormat="1" applyFont="1" applyBorder="1" applyAlignment="1" applyProtection="1">
      <alignment horizontal="right" vertical="top" wrapText="1"/>
    </xf>
  </cellXfs>
  <cellStyles count="9">
    <cellStyle name="Обычный" xfId="0" builtinId="0"/>
    <cellStyle name="Обычный 2" xfId="1"/>
    <cellStyle name="Обычный_Изменения расходов 2022" xfId="3"/>
    <cellStyle name="Обычный_Изменения расходов 2023" xfId="6"/>
    <cellStyle name="Обычный_Изменения расходов 2023-2024" xfId="4"/>
    <cellStyle name="Обычный_Изменения расходов 2024" xfId="8"/>
    <cellStyle name="Обычный_Изменения расходов 2024-2025" xfId="7"/>
    <cellStyle name="Обычный_Лист1" xfId="5"/>
    <cellStyle name="Обычный_Роспись расходов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zoomScale="71" zoomScaleNormal="71" workbookViewId="0">
      <selection activeCell="F15" sqref="F15"/>
    </sheetView>
  </sheetViews>
  <sheetFormatPr defaultRowHeight="12.75" customHeight="1"/>
  <cols>
    <col min="1" max="1" width="6.5703125" style="1" customWidth="1"/>
    <col min="2" max="2" width="9.7109375" style="1" customWidth="1"/>
    <col min="3" max="3" width="26.42578125" style="1" customWidth="1"/>
    <col min="4" max="4" width="102.5703125" style="14" customWidth="1"/>
    <col min="5" max="5" width="22" style="1" customWidth="1"/>
    <col min="6" max="6" width="68" style="23" customWidth="1"/>
  </cols>
  <sheetData>
    <row r="1" spans="1:6" s="21" customFormat="1" ht="15.75">
      <c r="A1" s="1"/>
      <c r="B1" s="106"/>
      <c r="C1" s="107"/>
      <c r="D1" s="107"/>
      <c r="E1" s="107"/>
      <c r="F1" s="20" t="s">
        <v>66</v>
      </c>
    </row>
    <row r="2" spans="1:6" s="21" customFormat="1" ht="26.1" customHeight="1">
      <c r="A2" s="108" t="s">
        <v>219</v>
      </c>
      <c r="B2" s="108"/>
      <c r="C2" s="108"/>
      <c r="D2" s="108"/>
      <c r="E2" s="108"/>
      <c r="F2" s="108"/>
    </row>
    <row r="3" spans="1:6" s="21" customFormat="1" ht="26.1" customHeight="1">
      <c r="A3" s="15"/>
      <c r="B3" s="15"/>
      <c r="C3" s="15"/>
      <c r="D3" s="62"/>
      <c r="E3" s="15"/>
      <c r="F3" s="15"/>
    </row>
    <row r="4" spans="1:6" s="21" customFormat="1" ht="66.75" customHeight="1">
      <c r="A4" s="13" t="s">
        <v>31</v>
      </c>
      <c r="B4" s="12" t="s">
        <v>60</v>
      </c>
      <c r="C4" s="12" t="s">
        <v>59</v>
      </c>
      <c r="D4" s="63" t="s">
        <v>27</v>
      </c>
      <c r="E4" s="12" t="s">
        <v>63</v>
      </c>
      <c r="F4" s="22" t="s">
        <v>64</v>
      </c>
    </row>
    <row r="5" spans="1:6" s="21" customFormat="1" ht="66.75" customHeight="1">
      <c r="A5" s="13">
        <v>1</v>
      </c>
      <c r="B5" s="19" t="s">
        <v>389</v>
      </c>
      <c r="C5" s="19" t="s">
        <v>390</v>
      </c>
      <c r="D5" s="97" t="s">
        <v>391</v>
      </c>
      <c r="E5" s="18">
        <f>SUM(E6:E7)</f>
        <v>-2500000</v>
      </c>
      <c r="F5" s="22"/>
    </row>
    <row r="6" spans="1:6" s="21" customFormat="1" ht="66.75" customHeight="1">
      <c r="A6" s="13">
        <v>2</v>
      </c>
      <c r="B6" s="96" t="s">
        <v>392</v>
      </c>
      <c r="C6" s="96" t="s">
        <v>393</v>
      </c>
      <c r="D6" s="67" t="s">
        <v>394</v>
      </c>
      <c r="E6" s="66">
        <v>-1000000</v>
      </c>
      <c r="F6" s="22"/>
    </row>
    <row r="7" spans="1:6" s="21" customFormat="1" ht="32.25" customHeight="1">
      <c r="A7" s="13">
        <v>3</v>
      </c>
      <c r="B7" s="96" t="s">
        <v>392</v>
      </c>
      <c r="C7" s="96" t="s">
        <v>395</v>
      </c>
      <c r="D7" s="65" t="s">
        <v>396</v>
      </c>
      <c r="E7" s="66">
        <v>-1500000</v>
      </c>
      <c r="F7" s="22"/>
    </row>
    <row r="8" spans="1:6" ht="24" customHeight="1">
      <c r="A8" s="13">
        <v>4</v>
      </c>
      <c r="B8" s="19" t="s">
        <v>17</v>
      </c>
      <c r="C8" s="19" t="s">
        <v>28</v>
      </c>
      <c r="D8" s="64" t="s">
        <v>29</v>
      </c>
      <c r="E8" s="18">
        <f>SUM(E9:E46)</f>
        <v>74845820.479999989</v>
      </c>
      <c r="F8" s="5"/>
    </row>
    <row r="9" spans="1:6" ht="50.25" customHeight="1">
      <c r="A9" s="13">
        <v>5</v>
      </c>
      <c r="B9" s="96" t="s">
        <v>17</v>
      </c>
      <c r="C9" s="96" t="s">
        <v>75</v>
      </c>
      <c r="D9" s="65" t="s">
        <v>76</v>
      </c>
      <c r="E9" s="66">
        <v>29883700</v>
      </c>
      <c r="F9" s="29" t="s">
        <v>251</v>
      </c>
    </row>
    <row r="10" spans="1:6" ht="50.25" customHeight="1">
      <c r="A10" s="13">
        <v>6</v>
      </c>
      <c r="B10" s="96" t="s">
        <v>17</v>
      </c>
      <c r="C10" s="96" t="s">
        <v>154</v>
      </c>
      <c r="D10" s="67" t="s">
        <v>155</v>
      </c>
      <c r="E10" s="66">
        <v>2259800</v>
      </c>
      <c r="F10" s="29" t="s">
        <v>258</v>
      </c>
    </row>
    <row r="11" spans="1:6" ht="66" customHeight="1">
      <c r="A11" s="13">
        <v>7</v>
      </c>
      <c r="B11" s="96" t="s">
        <v>17</v>
      </c>
      <c r="C11" s="96" t="s">
        <v>104</v>
      </c>
      <c r="D11" s="65" t="s">
        <v>105</v>
      </c>
      <c r="E11" s="66">
        <v>55800</v>
      </c>
      <c r="F11" s="29" t="s">
        <v>256</v>
      </c>
    </row>
    <row r="12" spans="1:6" ht="33.75" customHeight="1">
      <c r="A12" s="13">
        <v>8</v>
      </c>
      <c r="B12" s="96" t="s">
        <v>17</v>
      </c>
      <c r="C12" s="96" t="s">
        <v>106</v>
      </c>
      <c r="D12" s="65" t="s">
        <v>107</v>
      </c>
      <c r="E12" s="66">
        <v>1612427.2</v>
      </c>
      <c r="F12" s="29" t="s">
        <v>272</v>
      </c>
    </row>
    <row r="13" spans="1:6" ht="28.5" customHeight="1">
      <c r="A13" s="13">
        <v>9</v>
      </c>
      <c r="B13" s="96" t="s">
        <v>17</v>
      </c>
      <c r="C13" s="96" t="s">
        <v>77</v>
      </c>
      <c r="D13" s="65" t="s">
        <v>78</v>
      </c>
      <c r="E13" s="66">
        <v>-504500</v>
      </c>
      <c r="F13" s="29" t="s">
        <v>270</v>
      </c>
    </row>
    <row r="14" spans="1:6" ht="28.5" customHeight="1">
      <c r="A14" s="13">
        <v>10</v>
      </c>
      <c r="B14" s="96" t="s">
        <v>17</v>
      </c>
      <c r="C14" s="96" t="s">
        <v>402</v>
      </c>
      <c r="D14" s="65" t="s">
        <v>403</v>
      </c>
      <c r="E14" s="66">
        <v>1627909.86</v>
      </c>
      <c r="F14" s="29" t="s">
        <v>407</v>
      </c>
    </row>
    <row r="15" spans="1:6" ht="71.25" customHeight="1">
      <c r="A15" s="13">
        <v>11</v>
      </c>
      <c r="B15" s="96" t="s">
        <v>17</v>
      </c>
      <c r="C15" s="96" t="s">
        <v>156</v>
      </c>
      <c r="D15" s="67" t="s">
        <v>157</v>
      </c>
      <c r="E15" s="66">
        <v>2700000</v>
      </c>
      <c r="F15" s="29" t="s">
        <v>258</v>
      </c>
    </row>
    <row r="16" spans="1:6" ht="40.5" customHeight="1">
      <c r="A16" s="13">
        <v>12</v>
      </c>
      <c r="B16" s="96" t="s">
        <v>17</v>
      </c>
      <c r="C16" s="96" t="s">
        <v>220</v>
      </c>
      <c r="D16" s="65" t="s">
        <v>221</v>
      </c>
      <c r="E16" s="66">
        <v>686493.5</v>
      </c>
      <c r="F16" s="29" t="s">
        <v>254</v>
      </c>
    </row>
    <row r="17" spans="1:6" ht="50.25" customHeight="1">
      <c r="A17" s="13">
        <v>13</v>
      </c>
      <c r="B17" s="96" t="s">
        <v>17</v>
      </c>
      <c r="C17" s="96" t="s">
        <v>222</v>
      </c>
      <c r="D17" s="65" t="s">
        <v>223</v>
      </c>
      <c r="E17" s="66">
        <v>659500</v>
      </c>
      <c r="F17" s="29" t="s">
        <v>258</v>
      </c>
    </row>
    <row r="18" spans="1:6" ht="50.25" customHeight="1">
      <c r="A18" s="13">
        <v>14</v>
      </c>
      <c r="B18" s="96" t="s">
        <v>17</v>
      </c>
      <c r="C18" s="96" t="s">
        <v>224</v>
      </c>
      <c r="D18" s="65" t="s">
        <v>225</v>
      </c>
      <c r="E18" s="66">
        <v>5531700</v>
      </c>
      <c r="F18" s="29" t="s">
        <v>258</v>
      </c>
    </row>
    <row r="19" spans="1:6" ht="71.25" customHeight="1">
      <c r="A19" s="13">
        <v>15</v>
      </c>
      <c r="B19" s="96" t="s">
        <v>17</v>
      </c>
      <c r="C19" s="96" t="s">
        <v>226</v>
      </c>
      <c r="D19" s="67" t="s">
        <v>227</v>
      </c>
      <c r="E19" s="66">
        <v>112500</v>
      </c>
      <c r="F19" s="29" t="s">
        <v>260</v>
      </c>
    </row>
    <row r="20" spans="1:6" ht="145.5" customHeight="1">
      <c r="A20" s="13">
        <v>16</v>
      </c>
      <c r="B20" s="96" t="s">
        <v>17</v>
      </c>
      <c r="C20" s="96" t="s">
        <v>79</v>
      </c>
      <c r="D20" s="67" t="s">
        <v>158</v>
      </c>
      <c r="E20" s="66">
        <v>2130300</v>
      </c>
      <c r="F20" s="29" t="s">
        <v>253</v>
      </c>
    </row>
    <row r="21" spans="1:6" ht="50.25" customHeight="1">
      <c r="A21" s="13">
        <v>17</v>
      </c>
      <c r="B21" s="96" t="s">
        <v>17</v>
      </c>
      <c r="C21" s="96" t="s">
        <v>30</v>
      </c>
      <c r="D21" s="67" t="s">
        <v>159</v>
      </c>
      <c r="E21" s="66">
        <v>1324400</v>
      </c>
      <c r="F21" s="29" t="s">
        <v>253</v>
      </c>
    </row>
    <row r="22" spans="1:6" ht="50.25" customHeight="1">
      <c r="A22" s="13">
        <v>18</v>
      </c>
      <c r="B22" s="96" t="s">
        <v>17</v>
      </c>
      <c r="C22" s="96" t="s">
        <v>228</v>
      </c>
      <c r="D22" s="67" t="s">
        <v>229</v>
      </c>
      <c r="E22" s="66">
        <v>2200</v>
      </c>
      <c r="F22" s="29" t="s">
        <v>268</v>
      </c>
    </row>
    <row r="23" spans="1:6" ht="50.25" customHeight="1">
      <c r="A23" s="13">
        <v>19</v>
      </c>
      <c r="B23" s="96" t="s">
        <v>17</v>
      </c>
      <c r="C23" s="96" t="s">
        <v>230</v>
      </c>
      <c r="D23" s="65" t="s">
        <v>231</v>
      </c>
      <c r="E23" s="66">
        <v>9800</v>
      </c>
      <c r="F23" s="29" t="s">
        <v>251</v>
      </c>
    </row>
    <row r="24" spans="1:6" ht="50.25" customHeight="1">
      <c r="A24" s="13">
        <v>20</v>
      </c>
      <c r="B24" s="96" t="s">
        <v>17</v>
      </c>
      <c r="C24" s="96" t="s">
        <v>232</v>
      </c>
      <c r="D24" s="65" t="s">
        <v>233</v>
      </c>
      <c r="E24" s="66">
        <v>375000</v>
      </c>
      <c r="F24" s="29" t="s">
        <v>263</v>
      </c>
    </row>
    <row r="25" spans="1:6" ht="50.25" customHeight="1">
      <c r="A25" s="13">
        <v>21</v>
      </c>
      <c r="B25" s="96" t="s">
        <v>17</v>
      </c>
      <c r="C25" s="96" t="s">
        <v>234</v>
      </c>
      <c r="D25" s="67" t="s">
        <v>235</v>
      </c>
      <c r="E25" s="66">
        <v>7500</v>
      </c>
      <c r="F25" s="29" t="s">
        <v>267</v>
      </c>
    </row>
    <row r="26" spans="1:6" ht="50.25" customHeight="1">
      <c r="A26" s="13">
        <v>22</v>
      </c>
      <c r="B26" s="96" t="s">
        <v>17</v>
      </c>
      <c r="C26" s="96" t="s">
        <v>236</v>
      </c>
      <c r="D26" s="65" t="s">
        <v>237</v>
      </c>
      <c r="E26" s="66">
        <v>23000</v>
      </c>
      <c r="F26" s="29" t="s">
        <v>261</v>
      </c>
    </row>
    <row r="27" spans="1:6" ht="50.25" customHeight="1">
      <c r="A27" s="13">
        <v>23</v>
      </c>
      <c r="B27" s="96" t="s">
        <v>17</v>
      </c>
      <c r="C27" s="96" t="s">
        <v>238</v>
      </c>
      <c r="D27" s="67" t="s">
        <v>239</v>
      </c>
      <c r="E27" s="66">
        <v>150000</v>
      </c>
      <c r="F27" s="29" t="s">
        <v>257</v>
      </c>
    </row>
    <row r="28" spans="1:6" ht="50.25" customHeight="1">
      <c r="A28" s="13">
        <v>24</v>
      </c>
      <c r="B28" s="96" t="s">
        <v>17</v>
      </c>
      <c r="C28" s="96" t="s">
        <v>80</v>
      </c>
      <c r="D28" s="67" t="s">
        <v>160</v>
      </c>
      <c r="E28" s="66">
        <v>6819000</v>
      </c>
      <c r="F28" s="29" t="s">
        <v>253</v>
      </c>
    </row>
    <row r="29" spans="1:6" ht="50.25" customHeight="1">
      <c r="A29" s="13">
        <v>25</v>
      </c>
      <c r="B29" s="96" t="s">
        <v>17</v>
      </c>
      <c r="C29" s="96" t="s">
        <v>240</v>
      </c>
      <c r="D29" s="67" t="s">
        <v>241</v>
      </c>
      <c r="E29" s="66">
        <v>-5531700</v>
      </c>
      <c r="F29" s="29" t="s">
        <v>258</v>
      </c>
    </row>
    <row r="30" spans="1:6" ht="50.25" customHeight="1">
      <c r="A30" s="13">
        <v>26</v>
      </c>
      <c r="B30" s="96" t="s">
        <v>17</v>
      </c>
      <c r="C30" s="96" t="s">
        <v>242</v>
      </c>
      <c r="D30" s="67" t="s">
        <v>243</v>
      </c>
      <c r="E30" s="66">
        <v>-2631980.27</v>
      </c>
      <c r="F30" s="29" t="s">
        <v>275</v>
      </c>
    </row>
    <row r="31" spans="1:6" ht="50.25" customHeight="1">
      <c r="A31" s="13">
        <v>27</v>
      </c>
      <c r="B31" s="96" t="s">
        <v>17</v>
      </c>
      <c r="C31" s="96" t="s">
        <v>161</v>
      </c>
      <c r="D31" s="67" t="s">
        <v>162</v>
      </c>
      <c r="E31" s="66">
        <v>2621700</v>
      </c>
      <c r="F31" s="29" t="s">
        <v>253</v>
      </c>
    </row>
    <row r="32" spans="1:6" ht="50.25" customHeight="1">
      <c r="A32" s="13">
        <v>28</v>
      </c>
      <c r="B32" s="96" t="s">
        <v>17</v>
      </c>
      <c r="C32" s="96" t="s">
        <v>244</v>
      </c>
      <c r="D32" s="67" t="s">
        <v>245</v>
      </c>
      <c r="E32" s="66">
        <v>75000</v>
      </c>
      <c r="F32" s="29" t="s">
        <v>258</v>
      </c>
    </row>
    <row r="33" spans="1:6" ht="50.25" customHeight="1">
      <c r="A33" s="13">
        <v>29</v>
      </c>
      <c r="B33" s="96" t="s">
        <v>17</v>
      </c>
      <c r="C33" s="96" t="s">
        <v>246</v>
      </c>
      <c r="D33" s="67" t="s">
        <v>247</v>
      </c>
      <c r="E33" s="66">
        <v>5800</v>
      </c>
      <c r="F33" s="29" t="s">
        <v>274</v>
      </c>
    </row>
    <row r="34" spans="1:6" ht="50.25" customHeight="1">
      <c r="A34" s="13">
        <v>30</v>
      </c>
      <c r="B34" s="96" t="s">
        <v>17</v>
      </c>
      <c r="C34" s="96" t="s">
        <v>248</v>
      </c>
      <c r="D34" s="65" t="s">
        <v>249</v>
      </c>
      <c r="E34" s="66">
        <v>2656080.27</v>
      </c>
      <c r="F34" s="29" t="s">
        <v>273</v>
      </c>
    </row>
    <row r="35" spans="1:6" ht="50.25" customHeight="1">
      <c r="A35" s="13">
        <v>31</v>
      </c>
      <c r="B35" s="96" t="s">
        <v>17</v>
      </c>
      <c r="C35" s="96" t="s">
        <v>108</v>
      </c>
      <c r="D35" s="65" t="s">
        <v>109</v>
      </c>
      <c r="E35" s="66">
        <v>327300</v>
      </c>
      <c r="F35" s="29" t="s">
        <v>252</v>
      </c>
    </row>
    <row r="36" spans="1:6" ht="50.25" customHeight="1">
      <c r="A36" s="13">
        <v>32</v>
      </c>
      <c r="B36" s="96" t="s">
        <v>17</v>
      </c>
      <c r="C36" s="96" t="s">
        <v>110</v>
      </c>
      <c r="D36" s="65" t="s">
        <v>111</v>
      </c>
      <c r="E36" s="66">
        <v>7400</v>
      </c>
      <c r="F36" s="29" t="s">
        <v>264</v>
      </c>
    </row>
    <row r="37" spans="1:6" ht="50.25" customHeight="1">
      <c r="A37" s="13">
        <v>33</v>
      </c>
      <c r="B37" s="96" t="s">
        <v>17</v>
      </c>
      <c r="C37" s="96" t="s">
        <v>163</v>
      </c>
      <c r="D37" s="65" t="s">
        <v>164</v>
      </c>
      <c r="E37" s="66">
        <v>1527370</v>
      </c>
      <c r="F37" s="29" t="s">
        <v>255</v>
      </c>
    </row>
    <row r="38" spans="1:6" ht="50.25" customHeight="1">
      <c r="A38" s="13">
        <v>34</v>
      </c>
      <c r="B38" s="96" t="s">
        <v>17</v>
      </c>
      <c r="C38" s="96" t="s">
        <v>112</v>
      </c>
      <c r="D38" s="67" t="s">
        <v>250</v>
      </c>
      <c r="E38" s="66">
        <v>17694200</v>
      </c>
      <c r="F38" s="29" t="s">
        <v>258</v>
      </c>
    </row>
    <row r="39" spans="1:6" ht="50.25" customHeight="1">
      <c r="A39" s="13">
        <v>35</v>
      </c>
      <c r="B39" s="96" t="s">
        <v>17</v>
      </c>
      <c r="C39" s="96" t="s">
        <v>113</v>
      </c>
      <c r="D39" s="65" t="s">
        <v>114</v>
      </c>
      <c r="E39" s="66">
        <v>300000</v>
      </c>
      <c r="F39" s="29" t="s">
        <v>269</v>
      </c>
    </row>
    <row r="40" spans="1:6" ht="66.75" customHeight="1">
      <c r="A40" s="13">
        <v>36</v>
      </c>
      <c r="B40" s="96" t="s">
        <v>17</v>
      </c>
      <c r="C40" s="96" t="s">
        <v>212</v>
      </c>
      <c r="D40" s="67" t="s">
        <v>213</v>
      </c>
      <c r="E40" s="66">
        <v>257500</v>
      </c>
      <c r="F40" s="29" t="s">
        <v>258</v>
      </c>
    </row>
    <row r="41" spans="1:6" ht="62.25" customHeight="1">
      <c r="A41" s="13">
        <v>37</v>
      </c>
      <c r="B41" s="96" t="s">
        <v>17</v>
      </c>
      <c r="C41" s="96" t="s">
        <v>115</v>
      </c>
      <c r="D41" s="65" t="s">
        <v>116</v>
      </c>
      <c r="E41" s="66">
        <v>28800</v>
      </c>
      <c r="F41" s="29" t="s">
        <v>271</v>
      </c>
    </row>
    <row r="42" spans="1:6" ht="45" customHeight="1">
      <c r="A42" s="13">
        <v>38</v>
      </c>
      <c r="B42" s="96" t="s">
        <v>17</v>
      </c>
      <c r="C42" s="96" t="s">
        <v>117</v>
      </c>
      <c r="D42" s="65" t="s">
        <v>118</v>
      </c>
      <c r="E42" s="66">
        <v>2280700</v>
      </c>
      <c r="F42" s="29" t="s">
        <v>262</v>
      </c>
    </row>
    <row r="43" spans="1:6" ht="42" customHeight="1">
      <c r="A43" s="13">
        <v>39</v>
      </c>
      <c r="B43" s="96" t="s">
        <v>17</v>
      </c>
      <c r="C43" s="96" t="s">
        <v>121</v>
      </c>
      <c r="D43" s="65" t="s">
        <v>122</v>
      </c>
      <c r="E43" s="66">
        <v>355500</v>
      </c>
      <c r="F43" s="29" t="s">
        <v>259</v>
      </c>
    </row>
    <row r="44" spans="1:6" ht="42" customHeight="1">
      <c r="A44" s="13">
        <v>40</v>
      </c>
      <c r="B44" s="96" t="s">
        <v>17</v>
      </c>
      <c r="C44" s="96" t="s">
        <v>404</v>
      </c>
      <c r="D44" s="65" t="s">
        <v>405</v>
      </c>
      <c r="E44" s="66">
        <v>36440.550000000003</v>
      </c>
      <c r="F44" s="29" t="s">
        <v>406</v>
      </c>
    </row>
    <row r="45" spans="1:6" ht="50.25" customHeight="1">
      <c r="A45" s="13">
        <v>41</v>
      </c>
      <c r="B45" s="96" t="s">
        <v>17</v>
      </c>
      <c r="C45" s="96" t="s">
        <v>214</v>
      </c>
      <c r="D45" s="65" t="s">
        <v>215</v>
      </c>
      <c r="E45" s="66">
        <v>323264.84999999998</v>
      </c>
      <c r="F45" s="29" t="s">
        <v>265</v>
      </c>
    </row>
    <row r="46" spans="1:6" ht="87" customHeight="1">
      <c r="A46" s="13">
        <v>42</v>
      </c>
      <c r="B46" s="96" t="s">
        <v>17</v>
      </c>
      <c r="C46" s="96" t="s">
        <v>119</v>
      </c>
      <c r="D46" s="65" t="s">
        <v>120</v>
      </c>
      <c r="E46" s="66">
        <v>-954085.48</v>
      </c>
      <c r="F46" s="29" t="s">
        <v>266</v>
      </c>
    </row>
    <row r="47" spans="1:6" ht="22.5" customHeight="1">
      <c r="A47" s="13">
        <v>43</v>
      </c>
      <c r="B47" s="68" t="s">
        <v>58</v>
      </c>
      <c r="C47" s="68"/>
      <c r="D47" s="69"/>
      <c r="E47" s="70">
        <f>E8+E5</f>
        <v>72345820.479999989</v>
      </c>
      <c r="F47" s="5"/>
    </row>
  </sheetData>
  <mergeCells count="2">
    <mergeCell ref="B1:E1"/>
    <mergeCell ref="A2:F2"/>
  </mergeCells>
  <pageMargins left="0.59055118110236227" right="0.59055118110236227" top="0.27" bottom="0.17" header="0.34" footer="0.28000000000000003"/>
  <pageSetup paperSize="9" scale="57" fitToHeight="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1"/>
  <sheetViews>
    <sheetView topLeftCell="A94" zoomScale="60" zoomScaleNormal="60" workbookViewId="0">
      <selection activeCell="A3" sqref="A3"/>
    </sheetView>
  </sheetViews>
  <sheetFormatPr defaultRowHeight="12.75" customHeight="1"/>
  <cols>
    <col min="1" max="2" width="9.42578125" style="1" customWidth="1"/>
    <col min="3" max="3" width="16.5703125" style="1" customWidth="1"/>
    <col min="4" max="4" width="79" style="14" customWidth="1"/>
    <col min="5" max="5" width="8.140625" style="1" customWidth="1"/>
    <col min="6" max="6" width="19.140625" style="1" customWidth="1"/>
    <col min="7" max="7" width="82.7109375" style="3" customWidth="1"/>
    <col min="8" max="8" width="9.7109375" bestFit="1" customWidth="1"/>
    <col min="12" max="12" width="12.28515625" customWidth="1"/>
  </cols>
  <sheetData>
    <row r="1" spans="1:7" ht="15.75">
      <c r="A1" s="2"/>
      <c r="C1" s="2"/>
      <c r="D1" s="44"/>
      <c r="E1" s="2"/>
      <c r="F1" s="2"/>
      <c r="G1" s="16" t="s">
        <v>61</v>
      </c>
    </row>
    <row r="2" spans="1:7" ht="27" customHeight="1">
      <c r="A2" s="121" t="s">
        <v>424</v>
      </c>
      <c r="B2" s="121"/>
      <c r="C2" s="121"/>
      <c r="D2" s="121"/>
      <c r="E2" s="121"/>
      <c r="F2" s="121"/>
      <c r="G2" s="121"/>
    </row>
    <row r="4" spans="1:7" ht="15.75">
      <c r="A4" s="122" t="s">
        <v>62</v>
      </c>
      <c r="B4" s="122"/>
      <c r="C4" s="122"/>
      <c r="D4" s="122"/>
      <c r="E4" s="122"/>
      <c r="F4" s="122"/>
      <c r="G4" s="122"/>
    </row>
    <row r="5" spans="1:7" s="17" customFormat="1" ht="15.75">
      <c r="A5" s="123" t="s">
        <v>65</v>
      </c>
      <c r="B5" s="124"/>
      <c r="C5" s="124"/>
      <c r="D5" s="124"/>
      <c r="E5" s="124"/>
      <c r="F5" s="125" t="s">
        <v>63</v>
      </c>
      <c r="G5" s="127" t="s">
        <v>35</v>
      </c>
    </row>
    <row r="6" spans="1:7" s="17" customFormat="1" ht="38.25" customHeight="1">
      <c r="A6" s="45" t="s">
        <v>1</v>
      </c>
      <c r="B6" s="45" t="s">
        <v>2</v>
      </c>
      <c r="C6" s="45" t="s">
        <v>3</v>
      </c>
      <c r="D6" s="4" t="s">
        <v>4</v>
      </c>
      <c r="E6" s="45" t="s">
        <v>5</v>
      </c>
      <c r="F6" s="126"/>
      <c r="G6" s="127"/>
    </row>
    <row r="7" spans="1:7" s="17" customFormat="1" ht="38.25" customHeight="1">
      <c r="A7" s="116" t="s">
        <v>71</v>
      </c>
      <c r="B7" s="117"/>
      <c r="C7" s="117"/>
      <c r="D7" s="117"/>
      <c r="E7" s="24"/>
      <c r="F7" s="71">
        <f>SUM(F8)</f>
        <v>474014</v>
      </c>
      <c r="G7" s="91"/>
    </row>
    <row r="8" spans="1:7" s="17" customFormat="1" ht="38.25" customHeight="1">
      <c r="A8" s="77" t="s">
        <v>276</v>
      </c>
      <c r="B8" s="77" t="s">
        <v>7</v>
      </c>
      <c r="C8" s="77" t="s">
        <v>277</v>
      </c>
      <c r="D8" s="78" t="s">
        <v>278</v>
      </c>
      <c r="E8" s="92" t="s">
        <v>282</v>
      </c>
      <c r="F8" s="34">
        <v>474014</v>
      </c>
      <c r="G8" s="143" t="s">
        <v>341</v>
      </c>
    </row>
    <row r="9" spans="1:7" s="17" customFormat="1" ht="38.25" customHeight="1">
      <c r="A9" s="118" t="s">
        <v>279</v>
      </c>
      <c r="B9" s="118"/>
      <c r="C9" s="118"/>
      <c r="D9" s="118"/>
      <c r="E9" s="118"/>
      <c r="F9" s="72">
        <f>SUM(F10)</f>
        <v>56247</v>
      </c>
      <c r="G9" s="27"/>
    </row>
    <row r="10" spans="1:7" s="17" customFormat="1" ht="38.25" customHeight="1">
      <c r="A10" s="77" t="s">
        <v>280</v>
      </c>
      <c r="B10" s="77" t="s">
        <v>83</v>
      </c>
      <c r="C10" s="77" t="s">
        <v>281</v>
      </c>
      <c r="D10" s="78" t="s">
        <v>85</v>
      </c>
      <c r="E10" s="92" t="s">
        <v>282</v>
      </c>
      <c r="F10" s="34">
        <v>56247</v>
      </c>
      <c r="G10" s="143" t="s">
        <v>341</v>
      </c>
    </row>
    <row r="11" spans="1:7" s="17" customFormat="1" ht="39.75" customHeight="1">
      <c r="A11" s="118" t="s">
        <v>165</v>
      </c>
      <c r="B11" s="118"/>
      <c r="C11" s="118"/>
      <c r="D11" s="118"/>
      <c r="E11" s="118"/>
      <c r="F11" s="72">
        <f>SUM(F12:F14)</f>
        <v>201048.2</v>
      </c>
      <c r="G11" s="143"/>
    </row>
    <row r="12" spans="1:7" s="17" customFormat="1" ht="39.75" customHeight="1">
      <c r="A12" s="94" t="s">
        <v>166</v>
      </c>
      <c r="B12" s="94" t="s">
        <v>167</v>
      </c>
      <c r="C12" s="94" t="s">
        <v>168</v>
      </c>
      <c r="D12" s="93" t="s">
        <v>169</v>
      </c>
      <c r="E12" s="93" t="s">
        <v>282</v>
      </c>
      <c r="F12" s="34">
        <v>116272.5</v>
      </c>
      <c r="G12" s="143" t="s">
        <v>341</v>
      </c>
    </row>
    <row r="13" spans="1:7" s="17" customFormat="1" ht="39.75" customHeight="1">
      <c r="A13" s="77" t="s">
        <v>166</v>
      </c>
      <c r="B13" s="77" t="s">
        <v>167</v>
      </c>
      <c r="C13" s="77" t="s">
        <v>168</v>
      </c>
      <c r="D13" s="78" t="s">
        <v>169</v>
      </c>
      <c r="E13" s="77" t="s">
        <v>175</v>
      </c>
      <c r="F13" s="34">
        <v>28529.200000000001</v>
      </c>
      <c r="G13" s="143" t="s">
        <v>193</v>
      </c>
    </row>
    <row r="14" spans="1:7" s="17" customFormat="1" ht="46.5" customHeight="1">
      <c r="A14" s="77" t="s">
        <v>166</v>
      </c>
      <c r="B14" s="77" t="s">
        <v>167</v>
      </c>
      <c r="C14" s="77" t="s">
        <v>283</v>
      </c>
      <c r="D14" s="78" t="s">
        <v>284</v>
      </c>
      <c r="E14" s="77" t="s">
        <v>81</v>
      </c>
      <c r="F14" s="34">
        <v>56246.5</v>
      </c>
      <c r="G14" s="143" t="s">
        <v>341</v>
      </c>
    </row>
    <row r="15" spans="1:7" ht="26.25" customHeight="1">
      <c r="A15" s="118" t="s">
        <v>32</v>
      </c>
      <c r="B15" s="118"/>
      <c r="C15" s="118"/>
      <c r="D15" s="118"/>
      <c r="E15" s="118"/>
      <c r="F15" s="39">
        <f>SUM(F16:F46)</f>
        <v>23255961.420000002</v>
      </c>
      <c r="G15" s="27"/>
    </row>
    <row r="16" spans="1:7" ht="40.5" customHeight="1">
      <c r="A16" s="77" t="s">
        <v>6</v>
      </c>
      <c r="B16" s="77" t="s">
        <v>285</v>
      </c>
      <c r="C16" s="77" t="s">
        <v>286</v>
      </c>
      <c r="D16" s="78" t="s">
        <v>287</v>
      </c>
      <c r="E16" s="77" t="s">
        <v>282</v>
      </c>
      <c r="F16" s="34">
        <v>56247</v>
      </c>
      <c r="G16" s="143" t="s">
        <v>341</v>
      </c>
    </row>
    <row r="17" spans="1:7" ht="36.75" customHeight="1">
      <c r="A17" s="77" t="s">
        <v>6</v>
      </c>
      <c r="B17" s="77" t="s">
        <v>7</v>
      </c>
      <c r="C17" s="77" t="s">
        <v>288</v>
      </c>
      <c r="D17" s="78" t="s">
        <v>289</v>
      </c>
      <c r="E17" s="77" t="s">
        <v>282</v>
      </c>
      <c r="F17" s="34">
        <v>23000</v>
      </c>
      <c r="G17" s="143" t="s">
        <v>341</v>
      </c>
    </row>
    <row r="18" spans="1:7" ht="39.75" customHeight="1">
      <c r="A18" s="77" t="s">
        <v>6</v>
      </c>
      <c r="B18" s="77" t="s">
        <v>7</v>
      </c>
      <c r="C18" s="77" t="s">
        <v>8</v>
      </c>
      <c r="D18" s="78" t="s">
        <v>9</v>
      </c>
      <c r="E18" s="77" t="s">
        <v>282</v>
      </c>
      <c r="F18" s="34">
        <v>2921822</v>
      </c>
      <c r="G18" s="143" t="s">
        <v>341</v>
      </c>
    </row>
    <row r="19" spans="1:7" ht="39.75" customHeight="1">
      <c r="A19" s="77" t="s">
        <v>6</v>
      </c>
      <c r="B19" s="77" t="s">
        <v>7</v>
      </c>
      <c r="C19" s="77" t="s">
        <v>8</v>
      </c>
      <c r="D19" s="78" t="s">
        <v>9</v>
      </c>
      <c r="E19" s="77" t="s">
        <v>10</v>
      </c>
      <c r="F19" s="34">
        <v>-74885.2</v>
      </c>
      <c r="G19" s="27" t="s">
        <v>343</v>
      </c>
    </row>
    <row r="20" spans="1:7" ht="39.75" customHeight="1">
      <c r="A20" s="77" t="s">
        <v>6</v>
      </c>
      <c r="B20" s="77" t="s">
        <v>7</v>
      </c>
      <c r="C20" s="77" t="s">
        <v>8</v>
      </c>
      <c r="D20" s="78" t="s">
        <v>9</v>
      </c>
      <c r="E20" s="77" t="s">
        <v>175</v>
      </c>
      <c r="F20" s="34">
        <v>46356</v>
      </c>
      <c r="G20" s="143" t="s">
        <v>193</v>
      </c>
    </row>
    <row r="21" spans="1:7" ht="35.25" customHeight="1">
      <c r="A21" s="77" t="s">
        <v>6</v>
      </c>
      <c r="B21" s="77" t="s">
        <v>7</v>
      </c>
      <c r="C21" s="77" t="s">
        <v>290</v>
      </c>
      <c r="D21" s="78" t="s">
        <v>291</v>
      </c>
      <c r="E21" s="77" t="s">
        <v>282</v>
      </c>
      <c r="F21" s="34">
        <v>2200</v>
      </c>
      <c r="G21" s="143" t="s">
        <v>341</v>
      </c>
    </row>
    <row r="22" spans="1:7" ht="54" customHeight="1">
      <c r="A22" s="77" t="s">
        <v>6</v>
      </c>
      <c r="B22" s="77" t="s">
        <v>7</v>
      </c>
      <c r="C22" s="77" t="s">
        <v>292</v>
      </c>
      <c r="D22" s="78" t="s">
        <v>293</v>
      </c>
      <c r="E22" s="77" t="s">
        <v>282</v>
      </c>
      <c r="F22" s="34">
        <v>75000</v>
      </c>
      <c r="G22" s="143" t="s">
        <v>341</v>
      </c>
    </row>
    <row r="23" spans="1:7" ht="33.75" customHeight="1">
      <c r="A23" s="77" t="s">
        <v>6</v>
      </c>
      <c r="B23" s="77" t="s">
        <v>123</v>
      </c>
      <c r="C23" s="77" t="s">
        <v>124</v>
      </c>
      <c r="D23" s="78" t="s">
        <v>125</v>
      </c>
      <c r="E23" s="77" t="s">
        <v>10</v>
      </c>
      <c r="F23" s="34">
        <v>7400</v>
      </c>
      <c r="G23" s="145" t="s">
        <v>197</v>
      </c>
    </row>
    <row r="24" spans="1:7" ht="33.75" customHeight="1">
      <c r="A24" s="77" t="s">
        <v>6</v>
      </c>
      <c r="B24" s="77" t="s">
        <v>176</v>
      </c>
      <c r="C24" s="77" t="s">
        <v>177</v>
      </c>
      <c r="D24" s="78" t="s">
        <v>178</v>
      </c>
      <c r="E24" s="77" t="s">
        <v>179</v>
      </c>
      <c r="F24" s="34">
        <v>-30000</v>
      </c>
      <c r="G24" s="143" t="s">
        <v>194</v>
      </c>
    </row>
    <row r="25" spans="1:7" ht="33.75" customHeight="1">
      <c r="A25" s="153" t="s">
        <v>6</v>
      </c>
      <c r="B25" s="153" t="s">
        <v>11</v>
      </c>
      <c r="C25" s="153" t="s">
        <v>101</v>
      </c>
      <c r="D25" s="154" t="s">
        <v>12</v>
      </c>
      <c r="E25" s="153" t="s">
        <v>412</v>
      </c>
      <c r="F25" s="155">
        <v>7500</v>
      </c>
      <c r="G25" s="143" t="s">
        <v>423</v>
      </c>
    </row>
    <row r="26" spans="1:7" ht="30.75" customHeight="1">
      <c r="A26" s="77" t="s">
        <v>6</v>
      </c>
      <c r="B26" s="77" t="s">
        <v>11</v>
      </c>
      <c r="C26" s="77" t="s">
        <v>101</v>
      </c>
      <c r="D26" s="78" t="s">
        <v>12</v>
      </c>
      <c r="E26" s="77" t="s">
        <v>295</v>
      </c>
      <c r="F26" s="34">
        <f>2907890+878183</f>
        <v>3786073</v>
      </c>
      <c r="G26" s="143" t="s">
        <v>341</v>
      </c>
    </row>
    <row r="27" spans="1:7" ht="39.75" customHeight="1">
      <c r="A27" s="77" t="s">
        <v>6</v>
      </c>
      <c r="B27" s="77" t="s">
        <v>11</v>
      </c>
      <c r="C27" s="77" t="s">
        <v>294</v>
      </c>
      <c r="D27" s="78" t="s">
        <v>12</v>
      </c>
      <c r="E27" s="77" t="s">
        <v>295</v>
      </c>
      <c r="F27" s="34">
        <f>777601+234835</f>
        <v>1012436</v>
      </c>
      <c r="G27" s="143" t="s">
        <v>341</v>
      </c>
    </row>
    <row r="28" spans="1:7" ht="69" customHeight="1">
      <c r="A28" s="77" t="s">
        <v>6</v>
      </c>
      <c r="B28" s="77" t="s">
        <v>13</v>
      </c>
      <c r="C28" s="77" t="s">
        <v>296</v>
      </c>
      <c r="D28" s="78" t="s">
        <v>12</v>
      </c>
      <c r="E28" s="77" t="s">
        <v>19</v>
      </c>
      <c r="F28" s="34">
        <v>2024089</v>
      </c>
      <c r="G28" s="143" t="s">
        <v>419</v>
      </c>
    </row>
    <row r="29" spans="1:7" ht="39" customHeight="1">
      <c r="A29" s="150" t="s">
        <v>6</v>
      </c>
      <c r="B29" s="150" t="s">
        <v>13</v>
      </c>
      <c r="C29" s="150" t="s">
        <v>413</v>
      </c>
      <c r="D29" s="151" t="s">
        <v>414</v>
      </c>
      <c r="E29" s="150" t="s">
        <v>418</v>
      </c>
      <c r="F29" s="152">
        <v>-144000</v>
      </c>
      <c r="G29" s="143" t="s">
        <v>420</v>
      </c>
    </row>
    <row r="30" spans="1:7" ht="39" customHeight="1">
      <c r="A30" s="150" t="s">
        <v>6</v>
      </c>
      <c r="B30" s="150" t="s">
        <v>13</v>
      </c>
      <c r="C30" s="150" t="s">
        <v>413</v>
      </c>
      <c r="D30" s="151" t="s">
        <v>414</v>
      </c>
      <c r="E30" s="150" t="s">
        <v>19</v>
      </c>
      <c r="F30" s="152">
        <v>158400</v>
      </c>
      <c r="G30" s="143" t="s">
        <v>421</v>
      </c>
    </row>
    <row r="31" spans="1:7" ht="51" customHeight="1">
      <c r="A31" s="77" t="s">
        <v>6</v>
      </c>
      <c r="B31" s="77" t="s">
        <v>297</v>
      </c>
      <c r="C31" s="77" t="s">
        <v>298</v>
      </c>
      <c r="D31" s="78" t="s">
        <v>299</v>
      </c>
      <c r="E31" s="77" t="s">
        <v>282</v>
      </c>
      <c r="F31" s="34">
        <f>288018+86982</f>
        <v>375000</v>
      </c>
      <c r="G31" s="143" t="s">
        <v>341</v>
      </c>
    </row>
    <row r="32" spans="1:7" ht="51" customHeight="1">
      <c r="A32" s="147" t="s">
        <v>6</v>
      </c>
      <c r="B32" s="147" t="s">
        <v>297</v>
      </c>
      <c r="C32" s="147" t="s">
        <v>415</v>
      </c>
      <c r="D32" s="148" t="s">
        <v>416</v>
      </c>
      <c r="E32" s="147" t="s">
        <v>10</v>
      </c>
      <c r="F32" s="149">
        <v>1629539.4</v>
      </c>
      <c r="G32" s="143" t="s">
        <v>416</v>
      </c>
    </row>
    <row r="33" spans="1:7" ht="33" customHeight="1">
      <c r="A33" s="77" t="s">
        <v>6</v>
      </c>
      <c r="B33" s="77" t="s">
        <v>14</v>
      </c>
      <c r="C33" s="77" t="s">
        <v>127</v>
      </c>
      <c r="D33" s="78" t="s">
        <v>128</v>
      </c>
      <c r="E33" s="77" t="s">
        <v>10</v>
      </c>
      <c r="F33" s="34">
        <v>28800</v>
      </c>
      <c r="G33" s="27" t="s">
        <v>344</v>
      </c>
    </row>
    <row r="34" spans="1:7" ht="33" customHeight="1">
      <c r="A34" s="153" t="s">
        <v>6</v>
      </c>
      <c r="B34" s="153" t="s">
        <v>82</v>
      </c>
      <c r="C34" s="153" t="s">
        <v>417</v>
      </c>
      <c r="D34" s="154" t="s">
        <v>12</v>
      </c>
      <c r="E34" s="153" t="s">
        <v>10</v>
      </c>
      <c r="F34" s="155">
        <v>-7500</v>
      </c>
      <c r="G34" s="27" t="s">
        <v>422</v>
      </c>
    </row>
    <row r="35" spans="1:7" ht="48.75" customHeight="1">
      <c r="A35" s="77" t="s">
        <v>6</v>
      </c>
      <c r="B35" s="77" t="s">
        <v>82</v>
      </c>
      <c r="C35" s="77" t="s">
        <v>300</v>
      </c>
      <c r="D35" s="78" t="s">
        <v>301</v>
      </c>
      <c r="E35" s="77" t="s">
        <v>10</v>
      </c>
      <c r="F35" s="34">
        <v>4570000</v>
      </c>
      <c r="G35" s="27" t="s">
        <v>345</v>
      </c>
    </row>
    <row r="36" spans="1:7" ht="33.75" customHeight="1">
      <c r="A36" s="77" t="s">
        <v>6</v>
      </c>
      <c r="B36" s="77" t="s">
        <v>170</v>
      </c>
      <c r="C36" s="77" t="s">
        <v>302</v>
      </c>
      <c r="D36" s="78" t="s">
        <v>303</v>
      </c>
      <c r="E36" s="77" t="s">
        <v>282</v>
      </c>
      <c r="F36" s="34">
        <f>5760+1740</f>
        <v>7500</v>
      </c>
      <c r="G36" s="143" t="s">
        <v>341</v>
      </c>
    </row>
    <row r="37" spans="1:7" ht="33.75" customHeight="1">
      <c r="A37" s="77" t="s">
        <v>6</v>
      </c>
      <c r="B37" s="77" t="s">
        <v>170</v>
      </c>
      <c r="C37" s="77" t="s">
        <v>171</v>
      </c>
      <c r="D37" s="78" t="s">
        <v>172</v>
      </c>
      <c r="E37" s="77" t="s">
        <v>10</v>
      </c>
      <c r="F37" s="34">
        <v>431392</v>
      </c>
      <c r="G37" s="27" t="s">
        <v>346</v>
      </c>
    </row>
    <row r="38" spans="1:7" ht="49.5" customHeight="1">
      <c r="A38" s="77" t="s">
        <v>6</v>
      </c>
      <c r="B38" s="77" t="s">
        <v>170</v>
      </c>
      <c r="C38" s="77" t="s">
        <v>304</v>
      </c>
      <c r="D38" s="78" t="s">
        <v>305</v>
      </c>
      <c r="E38" s="77" t="s">
        <v>10</v>
      </c>
      <c r="F38" s="34">
        <v>3826740.58</v>
      </c>
      <c r="G38" s="27" t="s">
        <v>347</v>
      </c>
    </row>
    <row r="39" spans="1:7" ht="54.75" customHeight="1">
      <c r="A39" s="77" t="s">
        <v>6</v>
      </c>
      <c r="B39" s="77" t="s">
        <v>25</v>
      </c>
      <c r="C39" s="77" t="s">
        <v>306</v>
      </c>
      <c r="D39" s="78" t="s">
        <v>307</v>
      </c>
      <c r="E39" s="77" t="s">
        <v>10</v>
      </c>
      <c r="F39" s="34">
        <f>550155.44-5506</f>
        <v>544649.43999999994</v>
      </c>
      <c r="G39" s="27" t="s">
        <v>348</v>
      </c>
    </row>
    <row r="40" spans="1:7" ht="33.75" customHeight="1">
      <c r="A40" s="77" t="s">
        <v>6</v>
      </c>
      <c r="B40" s="77" t="s">
        <v>95</v>
      </c>
      <c r="C40" s="77" t="s">
        <v>129</v>
      </c>
      <c r="D40" s="78" t="s">
        <v>12</v>
      </c>
      <c r="E40" s="77" t="s">
        <v>19</v>
      </c>
      <c r="F40" s="34">
        <v>224986</v>
      </c>
      <c r="G40" s="143" t="s">
        <v>349</v>
      </c>
    </row>
    <row r="41" spans="1:7" ht="33.75" customHeight="1">
      <c r="A41" s="77" t="s">
        <v>6</v>
      </c>
      <c r="B41" s="77" t="s">
        <v>95</v>
      </c>
      <c r="C41" s="77" t="s">
        <v>308</v>
      </c>
      <c r="D41" s="78" t="s">
        <v>70</v>
      </c>
      <c r="E41" s="77" t="s">
        <v>20</v>
      </c>
      <c r="F41" s="34">
        <v>159289</v>
      </c>
      <c r="G41" s="27" t="s">
        <v>350</v>
      </c>
    </row>
    <row r="42" spans="1:7" ht="33.75" customHeight="1">
      <c r="A42" s="77" t="s">
        <v>6</v>
      </c>
      <c r="B42" s="77" t="s">
        <v>102</v>
      </c>
      <c r="C42" s="77" t="s">
        <v>130</v>
      </c>
      <c r="D42" s="78" t="s">
        <v>131</v>
      </c>
      <c r="E42" s="77" t="s">
        <v>132</v>
      </c>
      <c r="F42" s="34">
        <v>1612427.2</v>
      </c>
      <c r="G42" s="27" t="s">
        <v>351</v>
      </c>
    </row>
    <row r="43" spans="1:7" ht="48.75" customHeight="1">
      <c r="A43" s="77" t="s">
        <v>6</v>
      </c>
      <c r="B43" s="77" t="s">
        <v>102</v>
      </c>
      <c r="C43" s="77" t="s">
        <v>177</v>
      </c>
      <c r="D43" s="78" t="s">
        <v>178</v>
      </c>
      <c r="E43" s="77" t="s">
        <v>309</v>
      </c>
      <c r="F43" s="34">
        <v>30000</v>
      </c>
      <c r="G43" s="27" t="s">
        <v>352</v>
      </c>
    </row>
    <row r="44" spans="1:7" ht="33.75" customHeight="1">
      <c r="A44" s="77" t="s">
        <v>6</v>
      </c>
      <c r="B44" s="77" t="s">
        <v>310</v>
      </c>
      <c r="C44" s="77" t="s">
        <v>311</v>
      </c>
      <c r="D44" s="78" t="s">
        <v>312</v>
      </c>
      <c r="E44" s="77" t="s">
        <v>282</v>
      </c>
      <c r="F44" s="34">
        <f>86406+26094</f>
        <v>112500</v>
      </c>
      <c r="G44" s="143" t="s">
        <v>341</v>
      </c>
    </row>
    <row r="45" spans="1:7" ht="33.75" customHeight="1">
      <c r="A45" s="77" t="s">
        <v>6</v>
      </c>
      <c r="B45" s="77" t="s">
        <v>26</v>
      </c>
      <c r="C45" s="77" t="s">
        <v>313</v>
      </c>
      <c r="D45" s="78" t="s">
        <v>314</v>
      </c>
      <c r="E45" s="77" t="s">
        <v>10</v>
      </c>
      <c r="F45" s="34">
        <v>-27500</v>
      </c>
      <c r="G45" s="145" t="s">
        <v>353</v>
      </c>
    </row>
    <row r="46" spans="1:7" ht="33.75" customHeight="1">
      <c r="A46" s="77" t="s">
        <v>6</v>
      </c>
      <c r="B46" s="77" t="s">
        <v>26</v>
      </c>
      <c r="C46" s="77" t="s">
        <v>315</v>
      </c>
      <c r="D46" s="78" t="s">
        <v>316</v>
      </c>
      <c r="E46" s="77" t="s">
        <v>10</v>
      </c>
      <c r="F46" s="34">
        <v>-133500</v>
      </c>
      <c r="G46" s="145" t="s">
        <v>354</v>
      </c>
    </row>
    <row r="47" spans="1:7" ht="30.75" customHeight="1">
      <c r="A47" s="119" t="s">
        <v>0</v>
      </c>
      <c r="B47" s="119"/>
      <c r="C47" s="119"/>
      <c r="D47" s="119"/>
      <c r="E47" s="40"/>
      <c r="F47" s="73">
        <f>SUM(F48:F62)</f>
        <v>13666324.77</v>
      </c>
      <c r="G47" s="28"/>
    </row>
    <row r="48" spans="1:7" ht="30.75" customHeight="1">
      <c r="A48" s="77" t="s">
        <v>17</v>
      </c>
      <c r="B48" s="77" t="s">
        <v>7</v>
      </c>
      <c r="C48" s="77" t="s">
        <v>317</v>
      </c>
      <c r="D48" s="78" t="s">
        <v>318</v>
      </c>
      <c r="E48" s="77" t="s">
        <v>137</v>
      </c>
      <c r="F48" s="34">
        <v>9800</v>
      </c>
      <c r="G48" s="143" t="s">
        <v>355</v>
      </c>
    </row>
    <row r="49" spans="1:7" ht="30.75" customHeight="1">
      <c r="A49" s="77" t="s">
        <v>17</v>
      </c>
      <c r="B49" s="77" t="s">
        <v>83</v>
      </c>
      <c r="C49" s="77" t="s">
        <v>84</v>
      </c>
      <c r="D49" s="78" t="s">
        <v>85</v>
      </c>
      <c r="E49" s="77" t="s">
        <v>282</v>
      </c>
      <c r="F49" s="34">
        <f>688461+207916</f>
        <v>896377</v>
      </c>
      <c r="G49" s="143" t="s">
        <v>341</v>
      </c>
    </row>
    <row r="50" spans="1:7" ht="30.75" customHeight="1">
      <c r="A50" s="77" t="s">
        <v>17</v>
      </c>
      <c r="B50" s="77" t="s">
        <v>11</v>
      </c>
      <c r="C50" s="77" t="s">
        <v>133</v>
      </c>
      <c r="D50" s="78" t="s">
        <v>134</v>
      </c>
      <c r="E50" s="77" t="s">
        <v>10</v>
      </c>
      <c r="F50" s="34">
        <v>1094898.77</v>
      </c>
      <c r="G50" s="28" t="s">
        <v>356</v>
      </c>
    </row>
    <row r="51" spans="1:7" ht="30.75" customHeight="1">
      <c r="A51" s="77" t="s">
        <v>17</v>
      </c>
      <c r="B51" s="77" t="s">
        <v>135</v>
      </c>
      <c r="C51" s="77" t="s">
        <v>136</v>
      </c>
      <c r="D51" s="78" t="s">
        <v>180</v>
      </c>
      <c r="E51" s="77" t="s">
        <v>137</v>
      </c>
      <c r="F51" s="34">
        <v>327300</v>
      </c>
      <c r="G51" s="28" t="s">
        <v>357</v>
      </c>
    </row>
    <row r="52" spans="1:7" ht="51.75" customHeight="1">
      <c r="A52" s="77" t="s">
        <v>17</v>
      </c>
      <c r="B52" s="77" t="s">
        <v>13</v>
      </c>
      <c r="C52" s="77" t="s">
        <v>138</v>
      </c>
      <c r="D52" s="78" t="s">
        <v>139</v>
      </c>
      <c r="E52" s="77" t="s">
        <v>18</v>
      </c>
      <c r="F52" s="34">
        <v>2280700</v>
      </c>
      <c r="G52" s="145" t="s">
        <v>198</v>
      </c>
    </row>
    <row r="53" spans="1:7" ht="30.75" customHeight="1">
      <c r="A53" s="77" t="s">
        <v>17</v>
      </c>
      <c r="B53" s="77" t="s">
        <v>25</v>
      </c>
      <c r="C53" s="77" t="s">
        <v>86</v>
      </c>
      <c r="D53" s="78" t="s">
        <v>12</v>
      </c>
      <c r="E53" s="77" t="s">
        <v>19</v>
      </c>
      <c r="F53" s="34">
        <v>427473</v>
      </c>
      <c r="G53" s="143" t="s">
        <v>360</v>
      </c>
    </row>
    <row r="54" spans="1:7" ht="54" customHeight="1">
      <c r="A54" s="77" t="s">
        <v>17</v>
      </c>
      <c r="B54" s="77" t="s">
        <v>25</v>
      </c>
      <c r="C54" s="77" t="s">
        <v>140</v>
      </c>
      <c r="D54" s="78" t="s">
        <v>141</v>
      </c>
      <c r="E54" s="77" t="s">
        <v>20</v>
      </c>
      <c r="F54" s="34">
        <v>-484747</v>
      </c>
      <c r="G54" s="28" t="s">
        <v>361</v>
      </c>
    </row>
    <row r="55" spans="1:7" ht="30.75" customHeight="1">
      <c r="A55" s="77" t="s">
        <v>17</v>
      </c>
      <c r="B55" s="77" t="s">
        <v>16</v>
      </c>
      <c r="C55" s="77" t="s">
        <v>87</v>
      </c>
      <c r="D55" s="78" t="s">
        <v>12</v>
      </c>
      <c r="E55" s="77" t="s">
        <v>19</v>
      </c>
      <c r="F55" s="34">
        <v>1648020</v>
      </c>
      <c r="G55" s="143" t="s">
        <v>358</v>
      </c>
    </row>
    <row r="56" spans="1:7" ht="30.75" customHeight="1">
      <c r="A56" s="77" t="s">
        <v>17</v>
      </c>
      <c r="B56" s="77" t="s">
        <v>16</v>
      </c>
      <c r="C56" s="77" t="s">
        <v>142</v>
      </c>
      <c r="D56" s="78" t="s">
        <v>143</v>
      </c>
      <c r="E56" s="77" t="s">
        <v>20</v>
      </c>
      <c r="F56" s="34">
        <v>-24600</v>
      </c>
      <c r="G56" s="28" t="s">
        <v>362</v>
      </c>
    </row>
    <row r="57" spans="1:7" ht="30.75" customHeight="1">
      <c r="A57" s="77" t="s">
        <v>17</v>
      </c>
      <c r="B57" s="77" t="s">
        <v>16</v>
      </c>
      <c r="C57" s="77" t="s">
        <v>181</v>
      </c>
      <c r="D57" s="78" t="s">
        <v>182</v>
      </c>
      <c r="E57" s="77" t="s">
        <v>19</v>
      </c>
      <c r="F57" s="34">
        <v>100000</v>
      </c>
      <c r="G57" s="27" t="s">
        <v>199</v>
      </c>
    </row>
    <row r="58" spans="1:7" ht="37.5" customHeight="1">
      <c r="A58" s="77" t="s">
        <v>17</v>
      </c>
      <c r="B58" s="77" t="s">
        <v>16</v>
      </c>
      <c r="C58" s="77" t="s">
        <v>319</v>
      </c>
      <c r="D58" s="78" t="s">
        <v>183</v>
      </c>
      <c r="E58" s="77" t="s">
        <v>20</v>
      </c>
      <c r="F58" s="34">
        <v>100000</v>
      </c>
      <c r="G58" s="27" t="s">
        <v>363</v>
      </c>
    </row>
    <row r="59" spans="1:7" ht="42.75" customHeight="1">
      <c r="A59" s="77" t="s">
        <v>17</v>
      </c>
      <c r="B59" s="77" t="s">
        <v>16</v>
      </c>
      <c r="C59" s="77" t="s">
        <v>88</v>
      </c>
      <c r="D59" s="78" t="s">
        <v>12</v>
      </c>
      <c r="E59" s="77" t="s">
        <v>19</v>
      </c>
      <c r="F59" s="34">
        <v>67496</v>
      </c>
      <c r="G59" s="143" t="s">
        <v>359</v>
      </c>
    </row>
    <row r="60" spans="1:7" ht="37.5" customHeight="1">
      <c r="A60" s="77" t="s">
        <v>17</v>
      </c>
      <c r="B60" s="77" t="s">
        <v>16</v>
      </c>
      <c r="C60" s="77" t="s">
        <v>89</v>
      </c>
      <c r="D60" s="78" t="s">
        <v>12</v>
      </c>
      <c r="E60" s="77" t="s">
        <v>19</v>
      </c>
      <c r="F60" s="34">
        <v>2834819</v>
      </c>
      <c r="G60" s="143" t="s">
        <v>364</v>
      </c>
    </row>
    <row r="61" spans="1:7" ht="53.25" customHeight="1">
      <c r="A61" s="77" t="s">
        <v>17</v>
      </c>
      <c r="B61" s="77" t="s">
        <v>16</v>
      </c>
      <c r="C61" s="77" t="s">
        <v>144</v>
      </c>
      <c r="D61" s="78" t="s">
        <v>183</v>
      </c>
      <c r="E61" s="77" t="s">
        <v>20</v>
      </c>
      <c r="F61" s="34">
        <v>100000</v>
      </c>
      <c r="G61" s="27" t="s">
        <v>200</v>
      </c>
    </row>
    <row r="62" spans="1:7" ht="55.5" customHeight="1">
      <c r="A62" s="77" t="s">
        <v>17</v>
      </c>
      <c r="B62" s="77" t="s">
        <v>21</v>
      </c>
      <c r="C62" s="77" t="s">
        <v>320</v>
      </c>
      <c r="D62" s="78" t="s">
        <v>321</v>
      </c>
      <c r="E62" s="77" t="s">
        <v>18</v>
      </c>
      <c r="F62" s="34">
        <v>4288788</v>
      </c>
      <c r="G62" s="143" t="s">
        <v>342</v>
      </c>
    </row>
    <row r="63" spans="1:7" ht="28.5" customHeight="1">
      <c r="A63" s="119" t="s">
        <v>33</v>
      </c>
      <c r="B63" s="119"/>
      <c r="C63" s="119"/>
      <c r="D63" s="119"/>
      <c r="E63" s="40"/>
      <c r="F63" s="73">
        <f>SUM(F64:F98)</f>
        <v>53282634.570000015</v>
      </c>
      <c r="G63" s="29"/>
    </row>
    <row r="64" spans="1:7" ht="70.5" customHeight="1">
      <c r="A64" s="77" t="s">
        <v>22</v>
      </c>
      <c r="B64" s="77" t="s">
        <v>23</v>
      </c>
      <c r="C64" s="77" t="s">
        <v>216</v>
      </c>
      <c r="D64" s="78" t="s">
        <v>217</v>
      </c>
      <c r="E64" s="77" t="s">
        <v>19</v>
      </c>
      <c r="F64" s="34">
        <v>115200</v>
      </c>
      <c r="G64" s="146" t="s">
        <v>218</v>
      </c>
    </row>
    <row r="65" spans="1:7" ht="38.25" customHeight="1">
      <c r="A65" s="77" t="s">
        <v>22</v>
      </c>
      <c r="B65" s="77" t="s">
        <v>23</v>
      </c>
      <c r="C65" s="77" t="s">
        <v>68</v>
      </c>
      <c r="D65" s="78" t="s">
        <v>12</v>
      </c>
      <c r="E65" s="77" t="s">
        <v>19</v>
      </c>
      <c r="F65" s="34">
        <v>3487259</v>
      </c>
      <c r="G65" s="143" t="s">
        <v>365</v>
      </c>
    </row>
    <row r="66" spans="1:7" ht="97.5" customHeight="1">
      <c r="A66" s="77" t="s">
        <v>22</v>
      </c>
      <c r="B66" s="77" t="s">
        <v>23</v>
      </c>
      <c r="C66" s="77" t="s">
        <v>90</v>
      </c>
      <c r="D66" s="79" t="s">
        <v>91</v>
      </c>
      <c r="E66" s="77" t="s">
        <v>19</v>
      </c>
      <c r="F66" s="34">
        <v>2130300</v>
      </c>
      <c r="G66" s="74" t="s">
        <v>366</v>
      </c>
    </row>
    <row r="67" spans="1:7" ht="86.25" customHeight="1">
      <c r="A67" s="77" t="s">
        <v>22</v>
      </c>
      <c r="B67" s="77" t="s">
        <v>23</v>
      </c>
      <c r="C67" s="77" t="s">
        <v>173</v>
      </c>
      <c r="D67" s="79" t="s">
        <v>174</v>
      </c>
      <c r="E67" s="77" t="s">
        <v>19</v>
      </c>
      <c r="F67" s="34">
        <v>2621700</v>
      </c>
      <c r="G67" s="74" t="s">
        <v>201</v>
      </c>
    </row>
    <row r="68" spans="1:7" ht="51.75" customHeight="1">
      <c r="A68" s="77" t="s">
        <v>22</v>
      </c>
      <c r="B68" s="77" t="s">
        <v>23</v>
      </c>
      <c r="C68" s="77" t="s">
        <v>322</v>
      </c>
      <c r="D68" s="78" t="s">
        <v>323</v>
      </c>
      <c r="E68" s="77" t="s">
        <v>20</v>
      </c>
      <c r="F68" s="34">
        <v>666162</v>
      </c>
      <c r="G68" s="74" t="s">
        <v>367</v>
      </c>
    </row>
    <row r="69" spans="1:7" ht="69" customHeight="1">
      <c r="A69" s="77" t="s">
        <v>22</v>
      </c>
      <c r="B69" s="77" t="s">
        <v>15</v>
      </c>
      <c r="C69" s="77" t="s">
        <v>216</v>
      </c>
      <c r="D69" s="78" t="s">
        <v>217</v>
      </c>
      <c r="E69" s="77" t="s">
        <v>19</v>
      </c>
      <c r="F69" s="34">
        <v>142300</v>
      </c>
      <c r="G69" s="74" t="s">
        <v>218</v>
      </c>
    </row>
    <row r="70" spans="1:7" ht="44.25" customHeight="1">
      <c r="A70" s="77" t="s">
        <v>22</v>
      </c>
      <c r="B70" s="77" t="s">
        <v>15</v>
      </c>
      <c r="C70" s="77" t="s">
        <v>68</v>
      </c>
      <c r="D70" s="78" t="s">
        <v>12</v>
      </c>
      <c r="E70" s="77" t="s">
        <v>19</v>
      </c>
      <c r="F70" s="34">
        <v>6952056</v>
      </c>
      <c r="G70" s="143" t="s">
        <v>368</v>
      </c>
    </row>
    <row r="71" spans="1:7" ht="36.75" customHeight="1">
      <c r="A71" s="77" t="s">
        <v>22</v>
      </c>
      <c r="B71" s="77" t="s">
        <v>15</v>
      </c>
      <c r="C71" s="77" t="s">
        <v>69</v>
      </c>
      <c r="D71" s="78" t="s">
        <v>70</v>
      </c>
      <c r="E71" s="77" t="s">
        <v>10</v>
      </c>
      <c r="F71" s="34">
        <v>-446050.3</v>
      </c>
      <c r="G71" s="74" t="s">
        <v>372</v>
      </c>
    </row>
    <row r="72" spans="1:7" ht="49.5" customHeight="1">
      <c r="A72" s="77" t="s">
        <v>22</v>
      </c>
      <c r="B72" s="77" t="s">
        <v>15</v>
      </c>
      <c r="C72" s="77" t="s">
        <v>69</v>
      </c>
      <c r="D72" s="78" t="s">
        <v>70</v>
      </c>
      <c r="E72" s="77" t="s">
        <v>20</v>
      </c>
      <c r="F72" s="34">
        <v>425251.5</v>
      </c>
      <c r="G72" s="74" t="s">
        <v>369</v>
      </c>
    </row>
    <row r="73" spans="1:7" ht="51.75" customHeight="1">
      <c r="A73" s="77" t="s">
        <v>22</v>
      </c>
      <c r="B73" s="77" t="s">
        <v>15</v>
      </c>
      <c r="C73" s="77" t="s">
        <v>24</v>
      </c>
      <c r="D73" s="79" t="s">
        <v>92</v>
      </c>
      <c r="E73" s="77" t="s">
        <v>19</v>
      </c>
      <c r="F73" s="34">
        <v>1324400</v>
      </c>
      <c r="G73" s="74" t="s">
        <v>203</v>
      </c>
    </row>
    <row r="74" spans="1:7" ht="78" customHeight="1">
      <c r="A74" s="77" t="s">
        <v>22</v>
      </c>
      <c r="B74" s="77" t="s">
        <v>15</v>
      </c>
      <c r="C74" s="77" t="s">
        <v>93</v>
      </c>
      <c r="D74" s="79" t="s">
        <v>94</v>
      </c>
      <c r="E74" s="77" t="s">
        <v>19</v>
      </c>
      <c r="F74" s="34">
        <v>7208407</v>
      </c>
      <c r="G74" s="74" t="s">
        <v>204</v>
      </c>
    </row>
    <row r="75" spans="1:7" ht="51.75" customHeight="1">
      <c r="A75" s="77" t="s">
        <v>22</v>
      </c>
      <c r="B75" s="77" t="s">
        <v>15</v>
      </c>
      <c r="C75" s="77" t="s">
        <v>324</v>
      </c>
      <c r="D75" s="79" t="s">
        <v>325</v>
      </c>
      <c r="E75" s="77" t="s">
        <v>19</v>
      </c>
      <c r="F75" s="34">
        <v>17694200</v>
      </c>
      <c r="G75" s="74" t="s">
        <v>202</v>
      </c>
    </row>
    <row r="76" spans="1:7" ht="103.5" customHeight="1">
      <c r="A76" s="77" t="s">
        <v>22</v>
      </c>
      <c r="B76" s="77" t="s">
        <v>15</v>
      </c>
      <c r="C76" s="77" t="s">
        <v>184</v>
      </c>
      <c r="D76" s="79" t="s">
        <v>185</v>
      </c>
      <c r="E76" s="77" t="s">
        <v>20</v>
      </c>
      <c r="F76" s="34">
        <v>2727273</v>
      </c>
      <c r="G76" s="74" t="s">
        <v>370</v>
      </c>
    </row>
    <row r="77" spans="1:7" ht="36" customHeight="1">
      <c r="A77" s="77" t="s">
        <v>22</v>
      </c>
      <c r="B77" s="77" t="s">
        <v>15</v>
      </c>
      <c r="C77" s="77" t="s">
        <v>186</v>
      </c>
      <c r="D77" s="78" t="s">
        <v>187</v>
      </c>
      <c r="E77" s="77" t="s">
        <v>20</v>
      </c>
      <c r="F77" s="34">
        <v>-5699</v>
      </c>
      <c r="G77" s="74" t="s">
        <v>371</v>
      </c>
    </row>
    <row r="78" spans="1:7" ht="78.75" customHeight="1">
      <c r="A78" s="77" t="s">
        <v>22</v>
      </c>
      <c r="B78" s="77" t="s">
        <v>15</v>
      </c>
      <c r="C78" s="77" t="s">
        <v>188</v>
      </c>
      <c r="D78" s="78" t="s">
        <v>189</v>
      </c>
      <c r="E78" s="77" t="s">
        <v>10</v>
      </c>
      <c r="F78" s="34">
        <v>2303791.2799999998</v>
      </c>
      <c r="G78" s="74" t="s">
        <v>373</v>
      </c>
    </row>
    <row r="79" spans="1:7" ht="52.5" customHeight="1">
      <c r="A79" s="77" t="s">
        <v>22</v>
      </c>
      <c r="B79" s="77" t="s">
        <v>15</v>
      </c>
      <c r="C79" s="77" t="s">
        <v>188</v>
      </c>
      <c r="D79" s="78" t="s">
        <v>189</v>
      </c>
      <c r="E79" s="77" t="s">
        <v>20</v>
      </c>
      <c r="F79" s="34">
        <v>-63900</v>
      </c>
      <c r="G79" s="74" t="s">
        <v>371</v>
      </c>
    </row>
    <row r="80" spans="1:7" ht="49.5" customHeight="1">
      <c r="A80" s="77" t="s">
        <v>22</v>
      </c>
      <c r="B80" s="77" t="s">
        <v>15</v>
      </c>
      <c r="C80" s="77" t="s">
        <v>190</v>
      </c>
      <c r="D80" s="78" t="s">
        <v>191</v>
      </c>
      <c r="E80" s="77" t="s">
        <v>19</v>
      </c>
      <c r="F80" s="34">
        <v>1527370</v>
      </c>
      <c r="G80" s="142" t="s">
        <v>205</v>
      </c>
    </row>
    <row r="81" spans="1:8" ht="52.5" customHeight="1">
      <c r="A81" s="77" t="s">
        <v>22</v>
      </c>
      <c r="B81" s="77" t="s">
        <v>25</v>
      </c>
      <c r="C81" s="77" t="s">
        <v>68</v>
      </c>
      <c r="D81" s="78" t="s">
        <v>12</v>
      </c>
      <c r="E81" s="77" t="s">
        <v>19</v>
      </c>
      <c r="F81" s="34">
        <v>1991123</v>
      </c>
      <c r="G81" s="143" t="s">
        <v>374</v>
      </c>
    </row>
    <row r="82" spans="1:8" ht="60" customHeight="1">
      <c r="A82" s="77" t="s">
        <v>22</v>
      </c>
      <c r="B82" s="77" t="s">
        <v>25</v>
      </c>
      <c r="C82" s="77" t="s">
        <v>69</v>
      </c>
      <c r="D82" s="78" t="s">
        <v>70</v>
      </c>
      <c r="E82" s="77" t="s">
        <v>20</v>
      </c>
      <c r="F82" s="34">
        <v>128474.52</v>
      </c>
      <c r="G82" s="142" t="s">
        <v>375</v>
      </c>
    </row>
    <row r="83" spans="1:8" ht="58.5" customHeight="1">
      <c r="A83" s="77" t="s">
        <v>22</v>
      </c>
      <c r="B83" s="77" t="s">
        <v>25</v>
      </c>
      <c r="C83" s="77" t="s">
        <v>93</v>
      </c>
      <c r="D83" s="79" t="s">
        <v>94</v>
      </c>
      <c r="E83" s="77" t="s">
        <v>19</v>
      </c>
      <c r="F83" s="34">
        <v>-389407</v>
      </c>
      <c r="G83" s="74" t="s">
        <v>206</v>
      </c>
    </row>
    <row r="84" spans="1:8" ht="50.25" customHeight="1">
      <c r="A84" s="77" t="s">
        <v>22</v>
      </c>
      <c r="B84" s="77" t="s">
        <v>25</v>
      </c>
      <c r="C84" s="77" t="s">
        <v>326</v>
      </c>
      <c r="D84" s="78" t="s">
        <v>327</v>
      </c>
      <c r="E84" s="77" t="s">
        <v>19</v>
      </c>
      <c r="F84" s="34">
        <v>693427.78</v>
      </c>
      <c r="G84" s="74" t="s">
        <v>376</v>
      </c>
      <c r="H84" s="43"/>
    </row>
    <row r="85" spans="1:8" ht="41.25" customHeight="1">
      <c r="A85" s="77" t="s">
        <v>22</v>
      </c>
      <c r="B85" s="77" t="s">
        <v>96</v>
      </c>
      <c r="C85" s="77" t="s">
        <v>97</v>
      </c>
      <c r="D85" s="78" t="s">
        <v>12</v>
      </c>
      <c r="E85" s="77" t="s">
        <v>126</v>
      </c>
      <c r="F85" s="34">
        <f>268166+80986</f>
        <v>349152</v>
      </c>
      <c r="G85" s="143" t="s">
        <v>377</v>
      </c>
    </row>
    <row r="86" spans="1:8" ht="51.75" customHeight="1">
      <c r="A86" s="77" t="s">
        <v>22</v>
      </c>
      <c r="B86" s="77" t="s">
        <v>96</v>
      </c>
      <c r="C86" s="77" t="s">
        <v>328</v>
      </c>
      <c r="D86" s="78" t="s">
        <v>329</v>
      </c>
      <c r="E86" s="77" t="s">
        <v>282</v>
      </c>
      <c r="F86" s="34">
        <v>150000</v>
      </c>
      <c r="G86" s="143" t="s">
        <v>378</v>
      </c>
    </row>
    <row r="87" spans="1:8" ht="50.25" customHeight="1">
      <c r="A87" s="77" t="s">
        <v>22</v>
      </c>
      <c r="B87" s="77" t="s">
        <v>96</v>
      </c>
      <c r="C87" s="77" t="s">
        <v>330</v>
      </c>
      <c r="D87" s="78" t="s">
        <v>331</v>
      </c>
      <c r="E87" s="77" t="s">
        <v>282</v>
      </c>
      <c r="F87" s="34">
        <v>24059.200000000001</v>
      </c>
      <c r="G87" s="143" t="s">
        <v>379</v>
      </c>
    </row>
    <row r="88" spans="1:8" ht="99" customHeight="1">
      <c r="A88" s="77" t="s">
        <v>22</v>
      </c>
      <c r="B88" s="77" t="s">
        <v>96</v>
      </c>
      <c r="C88" s="77" t="s">
        <v>332</v>
      </c>
      <c r="D88" s="95" t="s">
        <v>333</v>
      </c>
      <c r="E88" s="77" t="s">
        <v>282</v>
      </c>
      <c r="F88" s="34">
        <v>5800</v>
      </c>
      <c r="G88" s="144" t="s">
        <v>380</v>
      </c>
    </row>
    <row r="89" spans="1:8" ht="36.75" customHeight="1">
      <c r="A89" s="77" t="s">
        <v>22</v>
      </c>
      <c r="B89" s="77" t="s">
        <v>96</v>
      </c>
      <c r="C89" s="77" t="s">
        <v>98</v>
      </c>
      <c r="D89" s="78" t="s">
        <v>99</v>
      </c>
      <c r="E89" s="77" t="s">
        <v>282</v>
      </c>
      <c r="F89" s="34">
        <f>695596+210070</f>
        <v>905666</v>
      </c>
      <c r="G89" s="143" t="s">
        <v>341</v>
      </c>
    </row>
    <row r="90" spans="1:8" ht="63.75" customHeight="1">
      <c r="A90" s="77" t="s">
        <v>22</v>
      </c>
      <c r="B90" s="77" t="s">
        <v>408</v>
      </c>
      <c r="C90" s="77" t="s">
        <v>409</v>
      </c>
      <c r="D90" s="78" t="s">
        <v>410</v>
      </c>
      <c r="E90" s="77" t="s">
        <v>10</v>
      </c>
      <c r="F90" s="34">
        <v>36440.550000000003</v>
      </c>
      <c r="G90" s="143" t="s">
        <v>411</v>
      </c>
    </row>
    <row r="91" spans="1:8" ht="51" customHeight="1">
      <c r="A91" s="77" t="s">
        <v>22</v>
      </c>
      <c r="B91" s="77" t="s">
        <v>102</v>
      </c>
      <c r="C91" s="77" t="s">
        <v>334</v>
      </c>
      <c r="D91" s="78" t="s">
        <v>335</v>
      </c>
      <c r="E91" s="77" t="s">
        <v>20</v>
      </c>
      <c r="F91" s="34">
        <v>-5531700</v>
      </c>
      <c r="G91" s="74" t="s">
        <v>381</v>
      </c>
    </row>
    <row r="92" spans="1:8" ht="54.75" customHeight="1">
      <c r="A92" s="77" t="s">
        <v>22</v>
      </c>
      <c r="B92" s="77" t="s">
        <v>102</v>
      </c>
      <c r="C92" s="77" t="s">
        <v>145</v>
      </c>
      <c r="D92" s="78" t="s">
        <v>146</v>
      </c>
      <c r="E92" s="77" t="s">
        <v>20</v>
      </c>
      <c r="F92" s="34">
        <v>55800</v>
      </c>
      <c r="G92" s="74" t="s">
        <v>382</v>
      </c>
    </row>
    <row r="93" spans="1:8" ht="48.75" customHeight="1">
      <c r="A93" s="77" t="s">
        <v>22</v>
      </c>
      <c r="B93" s="77" t="s">
        <v>102</v>
      </c>
      <c r="C93" s="77" t="s">
        <v>336</v>
      </c>
      <c r="D93" s="78" t="s">
        <v>337</v>
      </c>
      <c r="E93" s="77" t="s">
        <v>20</v>
      </c>
      <c r="F93" s="34">
        <v>5537237.2400000002</v>
      </c>
      <c r="G93" s="74" t="s">
        <v>383</v>
      </c>
    </row>
    <row r="94" spans="1:8" ht="54" customHeight="1">
      <c r="A94" s="77" t="s">
        <v>22</v>
      </c>
      <c r="B94" s="77" t="s">
        <v>102</v>
      </c>
      <c r="C94" s="77" t="s">
        <v>330</v>
      </c>
      <c r="D94" s="78" t="s">
        <v>331</v>
      </c>
      <c r="E94" s="77" t="s">
        <v>338</v>
      </c>
      <c r="F94" s="34">
        <v>-2656039.4700000002</v>
      </c>
      <c r="G94" s="74" t="s">
        <v>384</v>
      </c>
    </row>
    <row r="95" spans="1:8" ht="63" customHeight="1">
      <c r="A95" s="77" t="s">
        <v>22</v>
      </c>
      <c r="B95" s="77" t="s">
        <v>102</v>
      </c>
      <c r="C95" s="77" t="s">
        <v>339</v>
      </c>
      <c r="D95" s="78" t="s">
        <v>340</v>
      </c>
      <c r="E95" s="77" t="s">
        <v>338</v>
      </c>
      <c r="F95" s="34">
        <v>2656080.27</v>
      </c>
      <c r="G95" s="74" t="s">
        <v>385</v>
      </c>
    </row>
    <row r="96" spans="1:8" ht="38.25" customHeight="1">
      <c r="A96" s="77" t="s">
        <v>22</v>
      </c>
      <c r="B96" s="77" t="s">
        <v>26</v>
      </c>
      <c r="C96" s="77" t="s">
        <v>313</v>
      </c>
      <c r="D96" s="78" t="s">
        <v>314</v>
      </c>
      <c r="E96" s="77" t="s">
        <v>20</v>
      </c>
      <c r="F96" s="34">
        <v>27500</v>
      </c>
      <c r="G96" s="74" t="s">
        <v>386</v>
      </c>
    </row>
    <row r="97" spans="1:7" ht="47.25" customHeight="1">
      <c r="A97" s="77" t="s">
        <v>22</v>
      </c>
      <c r="B97" s="77" t="s">
        <v>26</v>
      </c>
      <c r="C97" s="77" t="s">
        <v>315</v>
      </c>
      <c r="D97" s="78" t="s">
        <v>316</v>
      </c>
      <c r="E97" s="77" t="s">
        <v>20</v>
      </c>
      <c r="F97" s="34">
        <v>133500</v>
      </c>
      <c r="G97" s="74" t="s">
        <v>387</v>
      </c>
    </row>
    <row r="98" spans="1:7" ht="23.25" customHeight="1">
      <c r="A98" s="77" t="s">
        <v>22</v>
      </c>
      <c r="B98" s="77" t="s">
        <v>26</v>
      </c>
      <c r="C98" s="77" t="s">
        <v>192</v>
      </c>
      <c r="D98" s="78" t="s">
        <v>147</v>
      </c>
      <c r="E98" s="77" t="s">
        <v>20</v>
      </c>
      <c r="F98" s="34">
        <v>355500</v>
      </c>
      <c r="G98" s="74" t="s">
        <v>388</v>
      </c>
    </row>
    <row r="99" spans="1:7" ht="27.75" customHeight="1">
      <c r="A99" s="120" t="s">
        <v>34</v>
      </c>
      <c r="B99" s="120"/>
      <c r="C99" s="120"/>
      <c r="D99" s="120"/>
      <c r="E99" s="120"/>
      <c r="F99" s="75">
        <f>F63+F47+F15+F7+F9+F11</f>
        <v>90936229.960000023</v>
      </c>
      <c r="G99" s="30"/>
    </row>
    <row r="100" spans="1:7" ht="12.75" customHeight="1">
      <c r="A100" s="31"/>
      <c r="B100" s="31"/>
      <c r="C100" s="31"/>
      <c r="D100" s="32"/>
      <c r="E100" s="31"/>
      <c r="F100" s="33"/>
      <c r="G100" s="33"/>
    </row>
    <row r="101" spans="1:7" ht="29.25" customHeight="1">
      <c r="A101" s="109"/>
      <c r="B101" s="109"/>
      <c r="C101" s="109"/>
      <c r="D101" s="110" t="s">
        <v>72</v>
      </c>
      <c r="E101" s="110"/>
      <c r="F101" s="41">
        <f>SUM(F102:F102)</f>
        <v>18590409.48</v>
      </c>
      <c r="G101" s="33"/>
    </row>
    <row r="102" spans="1:7" ht="29.25" customHeight="1">
      <c r="A102" s="111" t="s">
        <v>195</v>
      </c>
      <c r="B102" s="112"/>
      <c r="C102" s="113"/>
      <c r="D102" s="114" t="s">
        <v>196</v>
      </c>
      <c r="E102" s="115"/>
      <c r="F102" s="41">
        <v>18590409.48</v>
      </c>
      <c r="G102" s="33"/>
    </row>
    <row r="103" spans="1:7" ht="12.75" customHeight="1">
      <c r="F103" s="3"/>
    </row>
    <row r="104" spans="1:7" ht="30" customHeight="1">
      <c r="D104" s="26" t="s">
        <v>73</v>
      </c>
      <c r="F104" s="42">
        <f>'Изменения по доходам 2024'!E47</f>
        <v>72345820.479999989</v>
      </c>
    </row>
    <row r="106" spans="1:7" ht="17.25" customHeight="1">
      <c r="D106" s="26" t="s">
        <v>74</v>
      </c>
      <c r="F106" s="25">
        <f>F99-F104-F101</f>
        <v>3.3527612686157227E-8</v>
      </c>
    </row>
    <row r="110" spans="1:7" ht="12.75" customHeight="1">
      <c r="F110" s="25"/>
    </row>
    <row r="111" spans="1:7" ht="12.75" customHeight="1">
      <c r="F111" s="25"/>
    </row>
  </sheetData>
  <autoFilter ref="A3:C99">
    <filterColumn colId="2"/>
  </autoFilter>
  <mergeCells count="16">
    <mergeCell ref="A2:G2"/>
    <mergeCell ref="A4:G4"/>
    <mergeCell ref="A5:E5"/>
    <mergeCell ref="F5:F6"/>
    <mergeCell ref="G5:G6"/>
    <mergeCell ref="A101:C101"/>
    <mergeCell ref="D101:E101"/>
    <mergeCell ref="A102:C102"/>
    <mergeCell ref="D102:E102"/>
    <mergeCell ref="A7:D7"/>
    <mergeCell ref="A9:E9"/>
    <mergeCell ref="A11:E11"/>
    <mergeCell ref="A15:E15"/>
    <mergeCell ref="A47:D47"/>
    <mergeCell ref="A63:D63"/>
    <mergeCell ref="A99:E99"/>
  </mergeCells>
  <pageMargins left="0.59055118110236227" right="0.15748031496062992" top="0.39370078740157483" bottom="0.6692913385826772" header="0.19685039370078741" footer="0.19685039370078741"/>
  <pageSetup paperSize="9" scale="4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="80" zoomScaleNormal="80" workbookViewId="0">
      <selection activeCell="G27" sqref="G27"/>
    </sheetView>
  </sheetViews>
  <sheetFormatPr defaultRowHeight="15"/>
  <cols>
    <col min="1" max="1" width="74.7109375" style="6" customWidth="1"/>
    <col min="2" max="2" width="19" style="6" customWidth="1"/>
    <col min="3" max="3" width="19" style="7" customWidth="1"/>
    <col min="4" max="4" width="13.5703125" style="7" hidden="1" customWidth="1"/>
    <col min="5" max="5" width="17.140625" style="7" hidden="1" customWidth="1"/>
    <col min="6" max="6" width="15.42578125" style="7" hidden="1" customWidth="1"/>
    <col min="7" max="7" width="18.28515625" style="7" customWidth="1"/>
    <col min="8" max="8" width="18.140625" style="7" customWidth="1"/>
    <col min="9" max="9" width="18.28515625" style="7" customWidth="1"/>
    <col min="10" max="10" width="15.42578125" style="7" hidden="1" customWidth="1"/>
    <col min="11" max="11" width="18.28515625" style="7" hidden="1" customWidth="1"/>
    <col min="12" max="12" width="13.85546875" style="7" hidden="1" customWidth="1"/>
    <col min="13" max="13" width="18.42578125" style="7" customWidth="1"/>
    <col min="14" max="14" width="18.28515625" style="7" customWidth="1"/>
    <col min="15" max="15" width="17.140625" style="7" customWidth="1"/>
    <col min="16" max="16" width="15.140625" style="7" hidden="1" customWidth="1"/>
    <col min="17" max="18" width="17.140625" style="7" hidden="1" customWidth="1"/>
    <col min="19" max="19" width="17.5703125" style="7" customWidth="1"/>
    <col min="20" max="16384" width="9.140625" style="7"/>
  </cols>
  <sheetData>
    <row r="1" spans="1:19" ht="15.75" thickBot="1">
      <c r="A1" s="6" t="s">
        <v>67</v>
      </c>
    </row>
    <row r="2" spans="1:19" ht="30.75" customHeight="1">
      <c r="A2" s="134" t="s">
        <v>149</v>
      </c>
      <c r="B2" s="128">
        <v>2024</v>
      </c>
      <c r="C2" s="129"/>
      <c r="D2" s="129"/>
      <c r="E2" s="129"/>
      <c r="F2" s="129"/>
      <c r="G2" s="130"/>
      <c r="H2" s="131">
        <v>2025</v>
      </c>
      <c r="I2" s="132"/>
      <c r="J2" s="132"/>
      <c r="K2" s="132"/>
      <c r="L2" s="132"/>
      <c r="M2" s="133"/>
      <c r="N2" s="131">
        <v>2026</v>
      </c>
      <c r="O2" s="132"/>
      <c r="P2" s="132"/>
      <c r="Q2" s="132"/>
      <c r="R2" s="132"/>
      <c r="S2" s="133"/>
    </row>
    <row r="3" spans="1:19">
      <c r="A3" s="135"/>
      <c r="B3" s="47" t="s">
        <v>36</v>
      </c>
      <c r="C3" s="8" t="s">
        <v>37</v>
      </c>
      <c r="D3" s="8" t="s">
        <v>38</v>
      </c>
      <c r="E3" s="8" t="s">
        <v>39</v>
      </c>
      <c r="F3" s="8" t="s">
        <v>100</v>
      </c>
      <c r="G3" s="48" t="s">
        <v>103</v>
      </c>
      <c r="H3" s="47" t="s">
        <v>36</v>
      </c>
      <c r="I3" s="8" t="s">
        <v>37</v>
      </c>
      <c r="J3" s="8" t="s">
        <v>38</v>
      </c>
      <c r="K3" s="8" t="s">
        <v>39</v>
      </c>
      <c r="L3" s="8" t="s">
        <v>100</v>
      </c>
      <c r="M3" s="48" t="s">
        <v>103</v>
      </c>
      <c r="N3" s="47" t="s">
        <v>36</v>
      </c>
      <c r="O3" s="8" t="s">
        <v>37</v>
      </c>
      <c r="P3" s="8" t="s">
        <v>38</v>
      </c>
      <c r="Q3" s="8" t="s">
        <v>39</v>
      </c>
      <c r="R3" s="8" t="s">
        <v>100</v>
      </c>
      <c r="S3" s="48" t="s">
        <v>103</v>
      </c>
    </row>
    <row r="4" spans="1:19" ht="31.5">
      <c r="A4" s="56" t="s">
        <v>40</v>
      </c>
      <c r="B4" s="34">
        <v>34219270</v>
      </c>
      <c r="C4" s="34">
        <v>38486857</v>
      </c>
      <c r="D4" s="9"/>
      <c r="E4" s="34"/>
      <c r="F4" s="34"/>
      <c r="G4" s="50">
        <f>C4-B4</f>
        <v>4267587</v>
      </c>
      <c r="H4" s="34">
        <v>33889102</v>
      </c>
      <c r="I4" s="34">
        <v>33889102</v>
      </c>
      <c r="J4" s="9"/>
      <c r="K4" s="88"/>
      <c r="L4" s="34"/>
      <c r="M4" s="50">
        <f>I4-H4</f>
        <v>0</v>
      </c>
      <c r="N4" s="34">
        <v>33889102</v>
      </c>
      <c r="O4" s="34">
        <v>33889102</v>
      </c>
      <c r="P4" s="9"/>
      <c r="Q4" s="88"/>
      <c r="R4" s="34"/>
      <c r="S4" s="50">
        <f>O4-N4</f>
        <v>0</v>
      </c>
    </row>
    <row r="5" spans="1:19" ht="36" customHeight="1">
      <c r="A5" s="56" t="s">
        <v>41</v>
      </c>
      <c r="B5" s="34">
        <v>603141165</v>
      </c>
      <c r="C5" s="34">
        <v>656415508.46000004</v>
      </c>
      <c r="D5" s="9"/>
      <c r="E5" s="34"/>
      <c r="F5" s="34"/>
      <c r="G5" s="50">
        <f t="shared" ref="G5:G16" si="0">C5-B5</f>
        <v>53274343.460000038</v>
      </c>
      <c r="H5" s="34">
        <v>560402947</v>
      </c>
      <c r="I5" s="34">
        <v>580232517</v>
      </c>
      <c r="J5" s="9"/>
      <c r="K5" s="88"/>
      <c r="L5" s="34"/>
      <c r="M5" s="50">
        <f t="shared" ref="M5:M16" si="1">I5-H5</f>
        <v>19829570</v>
      </c>
      <c r="N5" s="34">
        <v>549279596</v>
      </c>
      <c r="O5" s="34">
        <v>574994496</v>
      </c>
      <c r="P5" s="9"/>
      <c r="Q5" s="88"/>
      <c r="R5" s="34"/>
      <c r="S5" s="50">
        <f t="shared" ref="S5:S22" si="2">O5-N5</f>
        <v>25714900</v>
      </c>
    </row>
    <row r="6" spans="1:19" ht="47.25">
      <c r="A6" s="56" t="s">
        <v>42</v>
      </c>
      <c r="B6" s="34">
        <v>25881393</v>
      </c>
      <c r="C6" s="34">
        <v>30443893</v>
      </c>
      <c r="D6" s="9"/>
      <c r="E6" s="34"/>
      <c r="F6" s="34"/>
      <c r="G6" s="50">
        <f t="shared" si="0"/>
        <v>4562500</v>
      </c>
      <c r="H6" s="34">
        <v>24856462</v>
      </c>
      <c r="I6" s="34">
        <v>24856462</v>
      </c>
      <c r="J6" s="9"/>
      <c r="K6" s="88"/>
      <c r="L6" s="34"/>
      <c r="M6" s="50">
        <f t="shared" si="1"/>
        <v>0</v>
      </c>
      <c r="N6" s="34">
        <v>24527362</v>
      </c>
      <c r="O6" s="34">
        <v>24527362</v>
      </c>
      <c r="P6" s="9"/>
      <c r="Q6" s="88"/>
      <c r="R6" s="34"/>
      <c r="S6" s="50">
        <f t="shared" si="2"/>
        <v>0</v>
      </c>
    </row>
    <row r="7" spans="1:19" ht="47.25">
      <c r="A7" s="56" t="s">
        <v>43</v>
      </c>
      <c r="B7" s="34">
        <v>5940163</v>
      </c>
      <c r="C7" s="34">
        <v>10295792.550000001</v>
      </c>
      <c r="D7" s="9"/>
      <c r="E7" s="34"/>
      <c r="F7" s="34"/>
      <c r="G7" s="50">
        <f>C7-B7</f>
        <v>4355629.5500000007</v>
      </c>
      <c r="H7" s="34">
        <v>4309493</v>
      </c>
      <c r="I7" s="34">
        <v>5829993</v>
      </c>
      <c r="J7" s="9"/>
      <c r="K7" s="88"/>
      <c r="L7" s="34"/>
      <c r="M7" s="50">
        <f t="shared" si="1"/>
        <v>1520500</v>
      </c>
      <c r="N7" s="34">
        <v>4309493</v>
      </c>
      <c r="O7" s="34">
        <v>5829993</v>
      </c>
      <c r="P7" s="9"/>
      <c r="Q7" s="88"/>
      <c r="R7" s="34"/>
      <c r="S7" s="50">
        <f t="shared" si="2"/>
        <v>1520500</v>
      </c>
    </row>
    <row r="8" spans="1:19" ht="31.5">
      <c r="A8" s="56" t="s">
        <v>44</v>
      </c>
      <c r="B8" s="34">
        <v>92538759</v>
      </c>
      <c r="C8" s="34">
        <v>95542470.769999996</v>
      </c>
      <c r="D8" s="9"/>
      <c r="E8" s="34"/>
      <c r="F8" s="34"/>
      <c r="G8" s="50">
        <f t="shared" si="0"/>
        <v>3003711.7699999958</v>
      </c>
      <c r="H8" s="34">
        <v>81935274</v>
      </c>
      <c r="I8" s="34">
        <v>81935274</v>
      </c>
      <c r="J8" s="9"/>
      <c r="K8" s="88"/>
      <c r="L8" s="34"/>
      <c r="M8" s="50">
        <f t="shared" si="1"/>
        <v>0</v>
      </c>
      <c r="N8" s="34">
        <v>81935274</v>
      </c>
      <c r="O8" s="34">
        <v>81935274</v>
      </c>
      <c r="P8" s="9"/>
      <c r="Q8" s="88"/>
      <c r="R8" s="34"/>
      <c r="S8" s="50">
        <f t="shared" si="2"/>
        <v>0</v>
      </c>
    </row>
    <row r="9" spans="1:19" ht="31.5">
      <c r="A9" s="56" t="s">
        <v>45</v>
      </c>
      <c r="B9" s="34">
        <v>1602842</v>
      </c>
      <c r="C9" s="34">
        <v>3215269.2</v>
      </c>
      <c r="D9" s="9"/>
      <c r="E9" s="34"/>
      <c r="F9" s="34"/>
      <c r="G9" s="50">
        <f t="shared" si="0"/>
        <v>1612427.2000000002</v>
      </c>
      <c r="H9" s="34">
        <v>1712842</v>
      </c>
      <c r="I9" s="34">
        <v>3525856.18</v>
      </c>
      <c r="J9" s="9"/>
      <c r="K9" s="88"/>
      <c r="L9" s="34"/>
      <c r="M9" s="50">
        <f t="shared" si="1"/>
        <v>1813014.1800000002</v>
      </c>
      <c r="N9" s="34">
        <v>1703842</v>
      </c>
      <c r="O9" s="34">
        <v>3466452.84</v>
      </c>
      <c r="P9" s="9"/>
      <c r="Q9" s="88"/>
      <c r="R9" s="34"/>
      <c r="S9" s="50">
        <f t="shared" si="2"/>
        <v>1762610.8399999999</v>
      </c>
    </row>
    <row r="10" spans="1:19" ht="15.75">
      <c r="A10" s="56" t="s">
        <v>46</v>
      </c>
      <c r="B10" s="34">
        <v>80068190</v>
      </c>
      <c r="C10" s="34">
        <v>84859651</v>
      </c>
      <c r="D10" s="9"/>
      <c r="E10" s="34"/>
      <c r="F10" s="34"/>
      <c r="G10" s="50">
        <f t="shared" si="0"/>
        <v>4791461</v>
      </c>
      <c r="H10" s="34">
        <v>64637789</v>
      </c>
      <c r="I10" s="34">
        <v>64620789</v>
      </c>
      <c r="J10" s="9"/>
      <c r="K10" s="88"/>
      <c r="L10" s="34"/>
      <c r="M10" s="50">
        <f t="shared" si="1"/>
        <v>-17000</v>
      </c>
      <c r="N10" s="34">
        <v>63146803</v>
      </c>
      <c r="O10" s="34">
        <v>63298103</v>
      </c>
      <c r="P10" s="9"/>
      <c r="Q10" s="88"/>
      <c r="R10" s="34"/>
      <c r="S10" s="50">
        <f t="shared" si="2"/>
        <v>151300</v>
      </c>
    </row>
    <row r="11" spans="1:19" ht="31.5">
      <c r="A11" s="56" t="s">
        <v>47</v>
      </c>
      <c r="B11" s="34">
        <v>5468600</v>
      </c>
      <c r="C11" s="34">
        <v>7480639.4000000004</v>
      </c>
      <c r="D11" s="9"/>
      <c r="E11" s="34"/>
      <c r="F11" s="34"/>
      <c r="G11" s="50">
        <f t="shared" si="0"/>
        <v>2012039.4000000004</v>
      </c>
      <c r="H11" s="34">
        <v>5334300</v>
      </c>
      <c r="I11" s="34">
        <v>5334300</v>
      </c>
      <c r="J11" s="9"/>
      <c r="K11" s="88"/>
      <c r="L11" s="34"/>
      <c r="M11" s="50">
        <f t="shared" si="1"/>
        <v>0</v>
      </c>
      <c r="N11" s="34">
        <v>5334300</v>
      </c>
      <c r="O11" s="34">
        <v>5334300</v>
      </c>
      <c r="P11" s="9"/>
      <c r="Q11" s="88"/>
      <c r="R11" s="34"/>
      <c r="S11" s="50">
        <f t="shared" si="2"/>
        <v>0</v>
      </c>
    </row>
    <row r="12" spans="1:19" ht="31.5">
      <c r="A12" s="56" t="s">
        <v>48</v>
      </c>
      <c r="B12" s="34">
        <v>1062003</v>
      </c>
      <c r="C12" s="34">
        <v>1062003</v>
      </c>
      <c r="D12" s="9"/>
      <c r="E12" s="34"/>
      <c r="F12" s="34"/>
      <c r="G12" s="50">
        <f t="shared" si="0"/>
        <v>0</v>
      </c>
      <c r="H12" s="34">
        <v>1062003</v>
      </c>
      <c r="I12" s="34">
        <v>1062003</v>
      </c>
      <c r="J12" s="9"/>
      <c r="K12" s="88"/>
      <c r="L12" s="34"/>
      <c r="M12" s="50">
        <f t="shared" si="1"/>
        <v>0</v>
      </c>
      <c r="N12" s="34">
        <v>1062003</v>
      </c>
      <c r="O12" s="34">
        <v>1062003</v>
      </c>
      <c r="P12" s="9"/>
      <c r="Q12" s="88"/>
      <c r="R12" s="34"/>
      <c r="S12" s="50">
        <f t="shared" si="2"/>
        <v>0</v>
      </c>
    </row>
    <row r="13" spans="1:19" ht="31.5">
      <c r="A13" s="56" t="s">
        <v>49</v>
      </c>
      <c r="B13" s="34">
        <v>22900000</v>
      </c>
      <c r="C13" s="34">
        <v>22900000</v>
      </c>
      <c r="D13" s="9"/>
      <c r="E13" s="34"/>
      <c r="F13" s="34"/>
      <c r="G13" s="50">
        <f t="shared" si="0"/>
        <v>0</v>
      </c>
      <c r="H13" s="34">
        <v>22900000</v>
      </c>
      <c r="I13" s="34">
        <v>22900000</v>
      </c>
      <c r="J13" s="9"/>
      <c r="K13" s="88"/>
      <c r="L13" s="34"/>
      <c r="M13" s="50">
        <f t="shared" si="1"/>
        <v>0</v>
      </c>
      <c r="N13" s="34">
        <v>22900000</v>
      </c>
      <c r="O13" s="34">
        <v>22900000</v>
      </c>
      <c r="P13" s="9"/>
      <c r="Q13" s="88"/>
      <c r="R13" s="34"/>
      <c r="S13" s="50">
        <f t="shared" si="2"/>
        <v>0</v>
      </c>
    </row>
    <row r="14" spans="1:19" ht="36" customHeight="1">
      <c r="A14" s="56" t="s">
        <v>50</v>
      </c>
      <c r="B14" s="34">
        <v>101000</v>
      </c>
      <c r="C14" s="34">
        <v>4359132.58</v>
      </c>
      <c r="D14" s="9"/>
      <c r="E14" s="34"/>
      <c r="F14" s="34"/>
      <c r="G14" s="50">
        <f t="shared" si="0"/>
        <v>4258132.58</v>
      </c>
      <c r="H14" s="34">
        <v>11000</v>
      </c>
      <c r="I14" s="34">
        <v>11000</v>
      </c>
      <c r="J14" s="9"/>
      <c r="K14" s="88"/>
      <c r="L14" s="34"/>
      <c r="M14" s="50">
        <f t="shared" si="1"/>
        <v>0</v>
      </c>
      <c r="N14" s="34">
        <v>1100</v>
      </c>
      <c r="O14" s="34">
        <v>1100</v>
      </c>
      <c r="P14" s="9"/>
      <c r="Q14" s="88"/>
      <c r="R14" s="34"/>
      <c r="S14" s="50">
        <f t="shared" si="2"/>
        <v>0</v>
      </c>
    </row>
    <row r="15" spans="1:19" ht="31.5">
      <c r="A15" s="56" t="s">
        <v>51</v>
      </c>
      <c r="B15" s="34">
        <v>3380468</v>
      </c>
      <c r="C15" s="34">
        <v>3764743</v>
      </c>
      <c r="D15" s="9"/>
      <c r="E15" s="34"/>
      <c r="F15" s="34"/>
      <c r="G15" s="50">
        <f t="shared" si="0"/>
        <v>384275</v>
      </c>
      <c r="H15" s="34">
        <v>3380468</v>
      </c>
      <c r="I15" s="34">
        <v>3380468</v>
      </c>
      <c r="J15" s="9"/>
      <c r="K15" s="88"/>
      <c r="L15" s="34"/>
      <c r="M15" s="50">
        <f t="shared" si="1"/>
        <v>0</v>
      </c>
      <c r="N15" s="34">
        <v>3380468</v>
      </c>
      <c r="O15" s="34">
        <v>3380468</v>
      </c>
      <c r="P15" s="9"/>
      <c r="Q15" s="88"/>
      <c r="R15" s="34"/>
      <c r="S15" s="50">
        <f t="shared" si="2"/>
        <v>0</v>
      </c>
    </row>
    <row r="16" spans="1:19" ht="31.5">
      <c r="A16" s="56" t="s">
        <v>52</v>
      </c>
      <c r="B16" s="34">
        <v>1643557</v>
      </c>
      <c r="C16" s="34">
        <v>1999057</v>
      </c>
      <c r="D16" s="9"/>
      <c r="E16" s="34"/>
      <c r="F16" s="34"/>
      <c r="G16" s="50">
        <f t="shared" si="0"/>
        <v>355500</v>
      </c>
      <c r="H16" s="34">
        <v>1461557</v>
      </c>
      <c r="I16" s="34">
        <v>1461557</v>
      </c>
      <c r="J16" s="9"/>
      <c r="K16" s="88"/>
      <c r="L16" s="34"/>
      <c r="M16" s="50">
        <f t="shared" si="1"/>
        <v>0</v>
      </c>
      <c r="N16" s="34">
        <v>1461557</v>
      </c>
      <c r="O16" s="34">
        <v>1461557</v>
      </c>
      <c r="P16" s="9"/>
      <c r="Q16" s="88"/>
      <c r="R16" s="34"/>
      <c r="S16" s="50">
        <f t="shared" si="2"/>
        <v>0</v>
      </c>
    </row>
    <row r="17" spans="1:19" s="36" customFormat="1" ht="26.25" customHeight="1">
      <c r="A17" s="57" t="s">
        <v>53</v>
      </c>
      <c r="B17" s="51">
        <f>SUM(B4:B16)</f>
        <v>877947410</v>
      </c>
      <c r="C17" s="35">
        <f>SUM(C4:C16)</f>
        <v>960825016.96000004</v>
      </c>
      <c r="D17" s="35">
        <f t="shared" ref="D17:S17" si="3">SUM(D4:D16)</f>
        <v>0</v>
      </c>
      <c r="E17" s="35">
        <f t="shared" si="3"/>
        <v>0</v>
      </c>
      <c r="F17" s="35">
        <f t="shared" si="3"/>
        <v>0</v>
      </c>
      <c r="G17" s="52">
        <f t="shared" si="3"/>
        <v>82877606.960000038</v>
      </c>
      <c r="H17" s="51">
        <f>SUM(H4:H16)</f>
        <v>805893237</v>
      </c>
      <c r="I17" s="35">
        <f t="shared" si="3"/>
        <v>829039321.17999995</v>
      </c>
      <c r="J17" s="35">
        <f t="shared" si="3"/>
        <v>0</v>
      </c>
      <c r="K17" s="35">
        <f t="shared" si="3"/>
        <v>0</v>
      </c>
      <c r="L17" s="35">
        <f t="shared" si="3"/>
        <v>0</v>
      </c>
      <c r="M17" s="52">
        <f t="shared" si="3"/>
        <v>23146084.18</v>
      </c>
      <c r="N17" s="51">
        <f t="shared" si="3"/>
        <v>792930900</v>
      </c>
      <c r="O17" s="35">
        <f t="shared" si="3"/>
        <v>822080210.84000003</v>
      </c>
      <c r="P17" s="35">
        <f t="shared" si="3"/>
        <v>0</v>
      </c>
      <c r="Q17" s="35">
        <f t="shared" si="3"/>
        <v>0</v>
      </c>
      <c r="R17" s="35">
        <f t="shared" si="3"/>
        <v>0</v>
      </c>
      <c r="S17" s="52">
        <f t="shared" si="3"/>
        <v>29149310.84</v>
      </c>
    </row>
    <row r="18" spans="1:19" ht="31.5">
      <c r="A18" s="56" t="s">
        <v>54</v>
      </c>
      <c r="B18" s="34">
        <v>2617903</v>
      </c>
      <c r="C18" s="34">
        <v>2818951.2</v>
      </c>
      <c r="D18" s="9"/>
      <c r="E18" s="34"/>
      <c r="F18" s="34"/>
      <c r="G18" s="50">
        <f>C18-B18</f>
        <v>201048.20000000019</v>
      </c>
      <c r="H18" s="34">
        <v>2617903</v>
      </c>
      <c r="I18" s="34">
        <v>2617903</v>
      </c>
      <c r="J18" s="9"/>
      <c r="K18" s="88"/>
      <c r="L18" s="34"/>
      <c r="M18" s="50">
        <f>I18-H18</f>
        <v>0</v>
      </c>
      <c r="N18" s="34">
        <v>2617903</v>
      </c>
      <c r="O18" s="34">
        <v>2617903</v>
      </c>
      <c r="P18" s="9"/>
      <c r="Q18" s="88"/>
      <c r="R18" s="34"/>
      <c r="S18" s="50">
        <f t="shared" si="2"/>
        <v>0</v>
      </c>
    </row>
    <row r="19" spans="1:19" ht="15.75">
      <c r="A19" s="56" t="s">
        <v>55</v>
      </c>
      <c r="B19" s="34">
        <v>45767073</v>
      </c>
      <c r="C19" s="34">
        <v>53568400.799999997</v>
      </c>
      <c r="D19" s="9"/>
      <c r="E19" s="34"/>
      <c r="F19" s="34"/>
      <c r="G19" s="50">
        <f t="shared" ref="G19:G22" si="4">C19-B19</f>
        <v>7801327.799999997</v>
      </c>
      <c r="H19" s="34">
        <v>45849373</v>
      </c>
      <c r="I19" s="34">
        <v>46368673</v>
      </c>
      <c r="J19" s="9"/>
      <c r="K19" s="88"/>
      <c r="L19" s="34"/>
      <c r="M19" s="50">
        <f t="shared" ref="M19:M22" si="5">I19-H19</f>
        <v>519300</v>
      </c>
      <c r="N19" s="34">
        <v>43707473</v>
      </c>
      <c r="O19" s="34">
        <v>46704773</v>
      </c>
      <c r="P19" s="9"/>
      <c r="Q19" s="88"/>
      <c r="R19" s="34"/>
      <c r="S19" s="50">
        <f t="shared" si="2"/>
        <v>2997300</v>
      </c>
    </row>
    <row r="20" spans="1:19" ht="31.5">
      <c r="A20" s="56" t="s">
        <v>56</v>
      </c>
      <c r="B20" s="34">
        <v>1315164</v>
      </c>
      <c r="C20" s="34">
        <v>1371411</v>
      </c>
      <c r="D20" s="9"/>
      <c r="E20" s="34"/>
      <c r="F20" s="34"/>
      <c r="G20" s="50">
        <f t="shared" si="4"/>
        <v>56247</v>
      </c>
      <c r="H20" s="34">
        <v>1315164</v>
      </c>
      <c r="I20" s="34">
        <v>1315164</v>
      </c>
      <c r="J20" s="9"/>
      <c r="K20" s="88"/>
      <c r="L20" s="34"/>
      <c r="M20" s="50">
        <f t="shared" si="5"/>
        <v>0</v>
      </c>
      <c r="N20" s="34">
        <v>1315164</v>
      </c>
      <c r="O20" s="34">
        <v>1315164</v>
      </c>
      <c r="P20" s="9"/>
      <c r="Q20" s="88"/>
      <c r="R20" s="34"/>
      <c r="S20" s="50">
        <f t="shared" si="2"/>
        <v>0</v>
      </c>
    </row>
    <row r="21" spans="1:19" s="10" customFormat="1" ht="15.75">
      <c r="A21" s="58" t="s">
        <v>148</v>
      </c>
      <c r="B21" s="53">
        <f>SUM(B18:B20)</f>
        <v>49700140</v>
      </c>
      <c r="C21" s="46">
        <f>SUM(C18:C20)</f>
        <v>57758763</v>
      </c>
      <c r="D21" s="46">
        <f>SUM(D18:D20)</f>
        <v>0</v>
      </c>
      <c r="E21" s="46">
        <f>SUM(E18:E20)</f>
        <v>0</v>
      </c>
      <c r="F21" s="46">
        <f>SUM(F18:F20)</f>
        <v>0</v>
      </c>
      <c r="G21" s="54">
        <f>C21-B21</f>
        <v>8058623</v>
      </c>
      <c r="H21" s="53">
        <f>SUM(H18:H20)</f>
        <v>49782440</v>
      </c>
      <c r="I21" s="46">
        <f>SUM(I18:I20)</f>
        <v>50301740</v>
      </c>
      <c r="J21" s="46">
        <f t="shared" ref="J21:P21" si="6">SUM(J18:J20)</f>
        <v>0</v>
      </c>
      <c r="K21" s="46">
        <f t="shared" ref="K21" si="7">SUM(K18:K20)</f>
        <v>0</v>
      </c>
      <c r="L21" s="46">
        <f t="shared" ref="L21" si="8">SUM(L18:L20)</f>
        <v>0</v>
      </c>
      <c r="M21" s="54">
        <f>I21-H21</f>
        <v>519300</v>
      </c>
      <c r="N21" s="53">
        <f t="shared" si="6"/>
        <v>47640540</v>
      </c>
      <c r="O21" s="46">
        <f t="shared" si="6"/>
        <v>50637840</v>
      </c>
      <c r="P21" s="46">
        <f t="shared" si="6"/>
        <v>0</v>
      </c>
      <c r="Q21" s="46">
        <f t="shared" ref="Q21" si="9">SUM(Q18:Q20)</f>
        <v>0</v>
      </c>
      <c r="R21" s="46">
        <f t="shared" ref="R21" si="10">SUM(R18:R20)</f>
        <v>0</v>
      </c>
      <c r="S21" s="54">
        <f t="shared" si="2"/>
        <v>2997300</v>
      </c>
    </row>
    <row r="22" spans="1:19" ht="15.75">
      <c r="A22" s="59" t="s">
        <v>57</v>
      </c>
      <c r="B22" s="89"/>
      <c r="C22" s="90"/>
      <c r="D22" s="90"/>
      <c r="E22" s="90"/>
      <c r="F22" s="90"/>
      <c r="G22" s="50">
        <f t="shared" si="4"/>
        <v>0</v>
      </c>
      <c r="H22" s="49">
        <v>9639926</v>
      </c>
      <c r="I22" s="34">
        <v>9639926</v>
      </c>
      <c r="J22" s="11">
        <v>7556582</v>
      </c>
      <c r="K22" s="9"/>
      <c r="L22" s="9"/>
      <c r="M22" s="50">
        <f t="shared" si="5"/>
        <v>0</v>
      </c>
      <c r="N22" s="49">
        <v>19427811</v>
      </c>
      <c r="O22" s="34">
        <v>19427811</v>
      </c>
      <c r="P22" s="11"/>
      <c r="Q22" s="9"/>
      <c r="R22" s="9"/>
      <c r="S22" s="50">
        <f t="shared" si="2"/>
        <v>0</v>
      </c>
    </row>
    <row r="23" spans="1:19" s="37" customFormat="1" ht="17.25" customHeight="1" thickBot="1">
      <c r="A23" s="60" t="s">
        <v>58</v>
      </c>
      <c r="B23" s="55">
        <f>SUM(B17+B21+B22)</f>
        <v>927647550</v>
      </c>
      <c r="C23" s="55">
        <f t="shared" ref="C23:S23" si="11">SUM(C17+C21+C22)</f>
        <v>1018583779.96</v>
      </c>
      <c r="D23" s="55">
        <f t="shared" si="11"/>
        <v>0</v>
      </c>
      <c r="E23" s="55">
        <f t="shared" si="11"/>
        <v>0</v>
      </c>
      <c r="F23" s="55">
        <f t="shared" si="11"/>
        <v>0</v>
      </c>
      <c r="G23" s="55">
        <f t="shared" si="11"/>
        <v>90936229.960000038</v>
      </c>
      <c r="H23" s="55">
        <f t="shared" si="11"/>
        <v>865315603</v>
      </c>
      <c r="I23" s="55">
        <f t="shared" si="11"/>
        <v>888980987.17999995</v>
      </c>
      <c r="J23" s="55">
        <f t="shared" si="11"/>
        <v>7556582</v>
      </c>
      <c r="K23" s="55">
        <f t="shared" si="11"/>
        <v>0</v>
      </c>
      <c r="L23" s="55">
        <f t="shared" si="11"/>
        <v>0</v>
      </c>
      <c r="M23" s="55">
        <f t="shared" si="11"/>
        <v>23665384.18</v>
      </c>
      <c r="N23" s="55">
        <f t="shared" si="11"/>
        <v>859999251</v>
      </c>
      <c r="O23" s="55">
        <f t="shared" si="11"/>
        <v>892145861.84000003</v>
      </c>
      <c r="P23" s="55">
        <f t="shared" si="11"/>
        <v>0</v>
      </c>
      <c r="Q23" s="55">
        <f t="shared" si="11"/>
        <v>0</v>
      </c>
      <c r="R23" s="55">
        <f t="shared" si="11"/>
        <v>0</v>
      </c>
      <c r="S23" s="55">
        <f t="shared" si="11"/>
        <v>32146610.84</v>
      </c>
    </row>
  </sheetData>
  <mergeCells count="4">
    <mergeCell ref="B2:G2"/>
    <mergeCell ref="H2:M2"/>
    <mergeCell ref="N2:S2"/>
    <mergeCell ref="A2:A3"/>
  </mergeCells>
  <pageMargins left="0.31496062992125984" right="0.19685039370078741" top="0.74803149606299213" bottom="0.74803149606299213" header="0.31496062992125984" footer="0.31496062992125984"/>
  <pageSetup paperSize="9"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opLeftCell="A10" zoomScale="70" zoomScaleNormal="70" workbookViewId="0">
      <selection activeCell="D30" sqref="D30"/>
    </sheetView>
  </sheetViews>
  <sheetFormatPr defaultRowHeight="12.75" customHeight="1"/>
  <cols>
    <col min="1" max="2" width="9.42578125" style="1" customWidth="1"/>
    <col min="3" max="3" width="16.5703125" style="1" customWidth="1"/>
    <col min="4" max="4" width="79" style="14" customWidth="1"/>
    <col min="5" max="5" width="8.140625" style="1" customWidth="1"/>
    <col min="6" max="6" width="17.5703125" style="1" customWidth="1"/>
    <col min="7" max="7" width="19.140625" style="1" customWidth="1"/>
    <col min="8" max="8" width="9.140625" customWidth="1"/>
    <col min="14" max="14" width="12.28515625" customWidth="1"/>
  </cols>
  <sheetData>
    <row r="1" spans="1:7" ht="15.75">
      <c r="A1" s="2"/>
      <c r="C1" s="2"/>
      <c r="D1" s="38"/>
      <c r="E1" s="2"/>
      <c r="F1" s="2"/>
      <c r="G1" s="2"/>
    </row>
    <row r="2" spans="1:7" ht="27" customHeight="1">
      <c r="A2" s="121" t="s">
        <v>211</v>
      </c>
      <c r="B2" s="121"/>
      <c r="C2" s="121"/>
      <c r="D2" s="121"/>
      <c r="E2" s="121"/>
      <c r="F2" s="121"/>
      <c r="G2" s="121"/>
    </row>
    <row r="3" spans="1:7" ht="22.5" customHeight="1">
      <c r="A3" s="123" t="s">
        <v>65</v>
      </c>
      <c r="B3" s="124"/>
      <c r="C3" s="124"/>
      <c r="D3" s="124"/>
      <c r="E3" s="124"/>
      <c r="F3" s="125" t="s">
        <v>209</v>
      </c>
      <c r="G3" s="125" t="s">
        <v>210</v>
      </c>
    </row>
    <row r="4" spans="1:7" ht="48" customHeight="1">
      <c r="A4" s="76" t="s">
        <v>1</v>
      </c>
      <c r="B4" s="76" t="s">
        <v>2</v>
      </c>
      <c r="C4" s="76" t="s">
        <v>3</v>
      </c>
      <c r="D4" s="4" t="s">
        <v>4</v>
      </c>
      <c r="E4" s="76" t="s">
        <v>5</v>
      </c>
      <c r="F4" s="126"/>
      <c r="G4" s="126"/>
    </row>
    <row r="5" spans="1:7" ht="48.75" customHeight="1">
      <c r="A5" s="102" t="s">
        <v>6</v>
      </c>
      <c r="B5" s="102" t="s">
        <v>123</v>
      </c>
      <c r="C5" s="102" t="s">
        <v>124</v>
      </c>
      <c r="D5" s="103" t="s">
        <v>125</v>
      </c>
      <c r="E5" s="102" t="s">
        <v>10</v>
      </c>
      <c r="F5" s="104">
        <v>7900</v>
      </c>
      <c r="G5" s="104">
        <v>73700</v>
      </c>
    </row>
    <row r="6" spans="1:7" ht="33" customHeight="1">
      <c r="A6" s="102" t="s">
        <v>6</v>
      </c>
      <c r="B6" s="102" t="s">
        <v>102</v>
      </c>
      <c r="C6" s="102" t="s">
        <v>130</v>
      </c>
      <c r="D6" s="103" t="s">
        <v>131</v>
      </c>
      <c r="E6" s="102" t="s">
        <v>132</v>
      </c>
      <c r="F6" s="104">
        <v>1813014.18</v>
      </c>
      <c r="G6" s="104">
        <v>1762610.84</v>
      </c>
    </row>
    <row r="7" spans="1:7" ht="15.75" customHeight="1">
      <c r="A7" s="83" t="s">
        <v>6</v>
      </c>
      <c r="B7" s="83"/>
      <c r="C7" s="83"/>
      <c r="D7" s="84"/>
      <c r="E7" s="83"/>
      <c r="F7" s="85">
        <f>SUM(F5:F6)</f>
        <v>1820914.18</v>
      </c>
      <c r="G7" s="85">
        <f>SUM(G5:G6)</f>
        <v>1836310.84</v>
      </c>
    </row>
    <row r="8" spans="1:7" ht="57" customHeight="1">
      <c r="A8" s="102" t="s">
        <v>17</v>
      </c>
      <c r="B8" s="102" t="s">
        <v>135</v>
      </c>
      <c r="C8" s="102" t="s">
        <v>136</v>
      </c>
      <c r="D8" s="103" t="s">
        <v>180</v>
      </c>
      <c r="E8" s="102" t="s">
        <v>137</v>
      </c>
      <c r="F8" s="104">
        <v>511400</v>
      </c>
      <c r="G8" s="104">
        <v>2923600</v>
      </c>
    </row>
    <row r="9" spans="1:7" ht="34.5" customHeight="1">
      <c r="A9" s="102" t="s">
        <v>17</v>
      </c>
      <c r="B9" s="102" t="s">
        <v>13</v>
      </c>
      <c r="C9" s="102" t="s">
        <v>138</v>
      </c>
      <c r="D9" s="103" t="s">
        <v>139</v>
      </c>
      <c r="E9" s="102" t="s">
        <v>18</v>
      </c>
      <c r="F9" s="104">
        <v>1520500</v>
      </c>
      <c r="G9" s="104">
        <v>1520500</v>
      </c>
    </row>
    <row r="10" spans="1:7" ht="34.5" customHeight="1">
      <c r="A10" s="102" t="s">
        <v>17</v>
      </c>
      <c r="B10" s="102" t="s">
        <v>16</v>
      </c>
      <c r="C10" s="102" t="s">
        <v>399</v>
      </c>
      <c r="D10" s="103" t="s">
        <v>400</v>
      </c>
      <c r="E10" s="102" t="s">
        <v>20</v>
      </c>
      <c r="F10" s="104">
        <v>-17000</v>
      </c>
      <c r="G10" s="104">
        <v>151300</v>
      </c>
    </row>
    <row r="11" spans="1:7" ht="21" customHeight="1">
      <c r="A11" s="83" t="s">
        <v>17</v>
      </c>
      <c r="B11" s="83"/>
      <c r="C11" s="83"/>
      <c r="D11" s="84"/>
      <c r="E11" s="83"/>
      <c r="F11" s="85">
        <f>SUM(F8:F10)</f>
        <v>2014900</v>
      </c>
      <c r="G11" s="85">
        <f>SUM(G8:G10)</f>
        <v>4595400</v>
      </c>
    </row>
    <row r="12" spans="1:7" ht="55.5" customHeight="1">
      <c r="A12" s="102" t="s">
        <v>22</v>
      </c>
      <c r="B12" s="102" t="s">
        <v>23</v>
      </c>
      <c r="C12" s="102" t="s">
        <v>322</v>
      </c>
      <c r="D12" s="103" t="s">
        <v>323</v>
      </c>
      <c r="E12" s="102" t="s">
        <v>20</v>
      </c>
      <c r="F12" s="104">
        <v>659500</v>
      </c>
      <c r="G12" s="104">
        <v>659500</v>
      </c>
    </row>
    <row r="13" spans="1:7" ht="28.5" customHeight="1">
      <c r="A13" s="102" t="s">
        <v>22</v>
      </c>
      <c r="B13" s="102" t="s">
        <v>15</v>
      </c>
      <c r="C13" s="102" t="s">
        <v>68</v>
      </c>
      <c r="D13" s="103" t="s">
        <v>12</v>
      </c>
      <c r="E13" s="102" t="s">
        <v>19</v>
      </c>
      <c r="F13" s="104">
        <v>-8166.27</v>
      </c>
      <c r="G13" s="104">
        <v>-8165.97</v>
      </c>
    </row>
    <row r="14" spans="1:7" ht="58.5" customHeight="1">
      <c r="A14" s="102" t="s">
        <v>22</v>
      </c>
      <c r="B14" s="102" t="s">
        <v>15</v>
      </c>
      <c r="C14" s="102" t="s">
        <v>93</v>
      </c>
      <c r="D14" s="105" t="s">
        <v>208</v>
      </c>
      <c r="E14" s="102" t="s">
        <v>19</v>
      </c>
      <c r="F14" s="104">
        <v>-2</v>
      </c>
      <c r="G14" s="104">
        <v>-2</v>
      </c>
    </row>
    <row r="15" spans="1:7" ht="72.75" customHeight="1">
      <c r="A15" s="102" t="s">
        <v>22</v>
      </c>
      <c r="B15" s="102" t="s">
        <v>15</v>
      </c>
      <c r="C15" s="102" t="s">
        <v>324</v>
      </c>
      <c r="D15" s="105" t="s">
        <v>401</v>
      </c>
      <c r="E15" s="102" t="s">
        <v>19</v>
      </c>
      <c r="F15" s="104">
        <v>17694200</v>
      </c>
      <c r="G15" s="104">
        <v>17694200</v>
      </c>
    </row>
    <row r="16" spans="1:7" ht="56.25" customHeight="1">
      <c r="A16" s="102" t="s">
        <v>22</v>
      </c>
      <c r="B16" s="102" t="s">
        <v>15</v>
      </c>
      <c r="C16" s="102" t="s">
        <v>190</v>
      </c>
      <c r="D16" s="103" t="s">
        <v>191</v>
      </c>
      <c r="E16" s="102" t="s">
        <v>19</v>
      </c>
      <c r="F16" s="104">
        <v>1527370</v>
      </c>
      <c r="G16" s="104">
        <v>1846300</v>
      </c>
    </row>
    <row r="17" spans="1:7" ht="66.75" customHeight="1">
      <c r="A17" s="102" t="s">
        <v>22</v>
      </c>
      <c r="B17" s="102" t="s">
        <v>25</v>
      </c>
      <c r="C17" s="102" t="s">
        <v>93</v>
      </c>
      <c r="D17" s="105" t="s">
        <v>208</v>
      </c>
      <c r="E17" s="102" t="s">
        <v>19</v>
      </c>
      <c r="F17" s="104">
        <v>2</v>
      </c>
      <c r="G17" s="104">
        <v>2</v>
      </c>
    </row>
    <row r="18" spans="1:7" ht="33.75" customHeight="1">
      <c r="A18" s="102" t="s">
        <v>22</v>
      </c>
      <c r="B18" s="102" t="s">
        <v>96</v>
      </c>
      <c r="C18" s="102" t="s">
        <v>330</v>
      </c>
      <c r="D18" s="103" t="s">
        <v>331</v>
      </c>
      <c r="E18" s="102" t="s">
        <v>10</v>
      </c>
      <c r="F18" s="104">
        <v>-0.38</v>
      </c>
      <c r="G18" s="104">
        <v>-0.36</v>
      </c>
    </row>
    <row r="19" spans="1:7" ht="58.5" customHeight="1">
      <c r="A19" s="102" t="s">
        <v>22</v>
      </c>
      <c r="B19" s="102" t="s">
        <v>102</v>
      </c>
      <c r="C19" s="102" t="s">
        <v>334</v>
      </c>
      <c r="D19" s="103" t="s">
        <v>335</v>
      </c>
      <c r="E19" s="102" t="s">
        <v>20</v>
      </c>
      <c r="F19" s="104">
        <v>-5531700</v>
      </c>
      <c r="G19" s="104">
        <v>-5531700</v>
      </c>
    </row>
    <row r="20" spans="1:7" ht="51.75" customHeight="1">
      <c r="A20" s="102" t="s">
        <v>22</v>
      </c>
      <c r="B20" s="102" t="s">
        <v>102</v>
      </c>
      <c r="C20" s="102" t="s">
        <v>145</v>
      </c>
      <c r="D20" s="103" t="s">
        <v>146</v>
      </c>
      <c r="E20" s="102" t="s">
        <v>20</v>
      </c>
      <c r="F20" s="104">
        <v>-43333.73</v>
      </c>
      <c r="G20" s="104">
        <v>5523065.9699999997</v>
      </c>
    </row>
    <row r="21" spans="1:7" ht="58.5" customHeight="1">
      <c r="A21" s="102" t="s">
        <v>22</v>
      </c>
      <c r="B21" s="102" t="s">
        <v>102</v>
      </c>
      <c r="C21" s="102" t="s">
        <v>336</v>
      </c>
      <c r="D21" s="103" t="s">
        <v>337</v>
      </c>
      <c r="E21" s="102" t="s">
        <v>20</v>
      </c>
      <c r="F21" s="104">
        <v>5531700</v>
      </c>
      <c r="G21" s="104">
        <v>5531700</v>
      </c>
    </row>
    <row r="22" spans="1:7" ht="38.25" customHeight="1">
      <c r="A22" s="102" t="s">
        <v>22</v>
      </c>
      <c r="B22" s="102" t="s">
        <v>102</v>
      </c>
      <c r="C22" s="102" t="s">
        <v>330</v>
      </c>
      <c r="D22" s="103" t="s">
        <v>331</v>
      </c>
      <c r="E22" s="102" t="s">
        <v>338</v>
      </c>
      <c r="F22" s="104">
        <v>-2645999.75</v>
      </c>
      <c r="G22" s="104">
        <v>-1259999.7</v>
      </c>
    </row>
    <row r="23" spans="1:7" ht="58.5" customHeight="1">
      <c r="A23" s="102" t="s">
        <v>22</v>
      </c>
      <c r="B23" s="102" t="s">
        <v>102</v>
      </c>
      <c r="C23" s="102" t="s">
        <v>339</v>
      </c>
      <c r="D23" s="103" t="s">
        <v>340</v>
      </c>
      <c r="E23" s="102" t="s">
        <v>338</v>
      </c>
      <c r="F23" s="104">
        <v>2646000.13</v>
      </c>
      <c r="G23" s="104">
        <v>1260000.06</v>
      </c>
    </row>
    <row r="24" spans="1:7" ht="21.75" customHeight="1">
      <c r="A24" s="83" t="s">
        <v>22</v>
      </c>
      <c r="B24" s="83"/>
      <c r="C24" s="83"/>
      <c r="D24" s="84"/>
      <c r="E24" s="83"/>
      <c r="F24" s="85">
        <f>SUM(F12:F23)</f>
        <v>19829570</v>
      </c>
      <c r="G24" s="85">
        <f>SUM(G12:G23)</f>
        <v>25714900</v>
      </c>
    </row>
    <row r="25" spans="1:7" ht="21.75" customHeight="1">
      <c r="A25" s="136" t="s">
        <v>207</v>
      </c>
      <c r="B25" s="137"/>
      <c r="C25" s="137"/>
      <c r="D25" s="138"/>
      <c r="E25" s="86"/>
      <c r="F25" s="87">
        <f>F24+F11+F7</f>
        <v>23665384.18</v>
      </c>
      <c r="G25" s="87">
        <f>G24+G11+G7</f>
        <v>32146610.84</v>
      </c>
    </row>
  </sheetData>
  <mergeCells count="5">
    <mergeCell ref="A3:E3"/>
    <mergeCell ref="F3:F4"/>
    <mergeCell ref="G3:G4"/>
    <mergeCell ref="A2:G2"/>
    <mergeCell ref="A25:D25"/>
  </mergeCells>
  <pageMargins left="0.59055118110236227" right="0.15748031496062992" top="0.39370078740157483" bottom="0.6692913385826772" header="0.19685039370078741" footer="0.19685039370078741"/>
  <pageSetup paperSize="9" scale="43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9"/>
  <sheetViews>
    <sheetView zoomScale="80" zoomScaleNormal="80" workbookViewId="0">
      <selection activeCell="E19" sqref="E19:F19"/>
    </sheetView>
  </sheetViews>
  <sheetFormatPr defaultRowHeight="12.75"/>
  <cols>
    <col min="1" max="1" width="5.85546875" customWidth="1"/>
    <col min="3" max="3" width="21.7109375" customWidth="1"/>
    <col min="4" max="4" width="85.7109375" customWidth="1"/>
    <col min="5" max="6" width="16.28515625" customWidth="1"/>
    <col min="7" max="7" width="15" customWidth="1"/>
  </cols>
  <sheetData>
    <row r="2" spans="1:6" ht="18.75">
      <c r="D2" s="82" t="s">
        <v>397</v>
      </c>
    </row>
    <row r="5" spans="1:6" ht="57" customHeight="1">
      <c r="A5" s="81" t="s">
        <v>31</v>
      </c>
      <c r="B5" s="80" t="s">
        <v>150</v>
      </c>
      <c r="C5" s="80" t="s">
        <v>151</v>
      </c>
      <c r="D5" s="80" t="s">
        <v>152</v>
      </c>
      <c r="E5" s="80" t="s">
        <v>153</v>
      </c>
      <c r="F5" s="80" t="s">
        <v>398</v>
      </c>
    </row>
    <row r="6" spans="1:6" ht="36" customHeight="1">
      <c r="A6" s="61">
        <v>1</v>
      </c>
      <c r="B6" s="98" t="s">
        <v>17</v>
      </c>
      <c r="C6" s="98" t="s">
        <v>104</v>
      </c>
      <c r="D6" s="99" t="s">
        <v>105</v>
      </c>
      <c r="E6" s="100">
        <v>-51500</v>
      </c>
      <c r="F6" s="100">
        <v>5514900</v>
      </c>
    </row>
    <row r="7" spans="1:6" ht="36" customHeight="1">
      <c r="A7" s="61">
        <v>2</v>
      </c>
      <c r="B7" s="98" t="s">
        <v>17</v>
      </c>
      <c r="C7" s="98" t="s">
        <v>106</v>
      </c>
      <c r="D7" s="99" t="s">
        <v>107</v>
      </c>
      <c r="E7" s="100">
        <v>1813014.18</v>
      </c>
      <c r="F7" s="100">
        <v>1762610.84</v>
      </c>
    </row>
    <row r="8" spans="1:6" ht="36" customHeight="1">
      <c r="A8" s="61">
        <v>3</v>
      </c>
      <c r="B8" s="98" t="s">
        <v>17</v>
      </c>
      <c r="C8" s="98" t="s">
        <v>77</v>
      </c>
      <c r="D8" s="99" t="s">
        <v>78</v>
      </c>
      <c r="E8" s="100">
        <v>-17000</v>
      </c>
      <c r="F8" s="100">
        <v>151300</v>
      </c>
    </row>
    <row r="9" spans="1:6" ht="36" customHeight="1">
      <c r="A9" s="61">
        <v>4</v>
      </c>
      <c r="B9" s="98" t="s">
        <v>17</v>
      </c>
      <c r="C9" s="98" t="s">
        <v>222</v>
      </c>
      <c r="D9" s="99" t="s">
        <v>223</v>
      </c>
      <c r="E9" s="100">
        <v>659500</v>
      </c>
      <c r="F9" s="100">
        <v>659500</v>
      </c>
    </row>
    <row r="10" spans="1:6" ht="36" customHeight="1">
      <c r="A10" s="61">
        <v>5</v>
      </c>
      <c r="B10" s="98" t="s">
        <v>17</v>
      </c>
      <c r="C10" s="98" t="s">
        <v>224</v>
      </c>
      <c r="D10" s="99" t="s">
        <v>225</v>
      </c>
      <c r="E10" s="100">
        <v>5531700</v>
      </c>
      <c r="F10" s="100">
        <v>5531700</v>
      </c>
    </row>
    <row r="11" spans="1:6" ht="36" customHeight="1">
      <c r="A11" s="61">
        <v>6</v>
      </c>
      <c r="B11" s="98" t="s">
        <v>17</v>
      </c>
      <c r="C11" s="98" t="s">
        <v>240</v>
      </c>
      <c r="D11" s="101" t="s">
        <v>241</v>
      </c>
      <c r="E11" s="100">
        <v>-5531700</v>
      </c>
      <c r="F11" s="100">
        <v>-5531700</v>
      </c>
    </row>
    <row r="12" spans="1:6" ht="36" customHeight="1">
      <c r="A12" s="61">
        <v>7</v>
      </c>
      <c r="B12" s="98" t="s">
        <v>17</v>
      </c>
      <c r="C12" s="98" t="s">
        <v>242</v>
      </c>
      <c r="D12" s="101" t="s">
        <v>243</v>
      </c>
      <c r="E12" s="100">
        <v>-2646000.13</v>
      </c>
      <c r="F12" s="100">
        <v>-1260000.06</v>
      </c>
    </row>
    <row r="13" spans="1:6" ht="36" customHeight="1">
      <c r="A13" s="61">
        <v>8</v>
      </c>
      <c r="B13" s="98" t="s">
        <v>17</v>
      </c>
      <c r="C13" s="98" t="s">
        <v>248</v>
      </c>
      <c r="D13" s="99" t="s">
        <v>249</v>
      </c>
      <c r="E13" s="100">
        <v>2646000.13</v>
      </c>
      <c r="F13" s="100">
        <v>1260000.06</v>
      </c>
    </row>
    <row r="14" spans="1:6" ht="36" customHeight="1">
      <c r="A14" s="61">
        <v>9</v>
      </c>
      <c r="B14" s="98" t="s">
        <v>17</v>
      </c>
      <c r="C14" s="98" t="s">
        <v>108</v>
      </c>
      <c r="D14" s="99" t="s">
        <v>109</v>
      </c>
      <c r="E14" s="100">
        <v>511400</v>
      </c>
      <c r="F14" s="100">
        <v>2923600</v>
      </c>
    </row>
    <row r="15" spans="1:6" ht="36" customHeight="1">
      <c r="A15" s="61">
        <v>10</v>
      </c>
      <c r="B15" s="98" t="s">
        <v>17</v>
      </c>
      <c r="C15" s="98" t="s">
        <v>110</v>
      </c>
      <c r="D15" s="99" t="s">
        <v>111</v>
      </c>
      <c r="E15" s="100">
        <v>7900</v>
      </c>
      <c r="F15" s="100">
        <v>73700</v>
      </c>
    </row>
    <row r="16" spans="1:6" ht="36" customHeight="1">
      <c r="A16" s="61">
        <v>11</v>
      </c>
      <c r="B16" s="98" t="s">
        <v>17</v>
      </c>
      <c r="C16" s="98" t="s">
        <v>163</v>
      </c>
      <c r="D16" s="99" t="s">
        <v>164</v>
      </c>
      <c r="E16" s="100">
        <v>1527370</v>
      </c>
      <c r="F16" s="100">
        <v>1846300</v>
      </c>
    </row>
    <row r="17" spans="1:6" ht="36" customHeight="1">
      <c r="A17" s="61">
        <v>12</v>
      </c>
      <c r="B17" s="98" t="s">
        <v>17</v>
      </c>
      <c r="C17" s="98" t="s">
        <v>112</v>
      </c>
      <c r="D17" s="101" t="s">
        <v>250</v>
      </c>
      <c r="E17" s="100">
        <v>17694200</v>
      </c>
      <c r="F17" s="100">
        <v>17694200</v>
      </c>
    </row>
    <row r="18" spans="1:6" ht="36" customHeight="1">
      <c r="A18" s="61">
        <v>13</v>
      </c>
      <c r="B18" s="98" t="s">
        <v>17</v>
      </c>
      <c r="C18" s="98" t="s">
        <v>117</v>
      </c>
      <c r="D18" s="99" t="s">
        <v>118</v>
      </c>
      <c r="E18" s="100">
        <v>1520500</v>
      </c>
      <c r="F18" s="100">
        <v>1520500</v>
      </c>
    </row>
    <row r="19" spans="1:6" ht="15.75">
      <c r="A19" s="61"/>
      <c r="B19" s="139" t="s">
        <v>58</v>
      </c>
      <c r="C19" s="140"/>
      <c r="D19" s="141"/>
      <c r="E19" s="70">
        <f>SUM(E6:E18)</f>
        <v>23665384.18</v>
      </c>
      <c r="F19" s="70">
        <f>SUM(F6:F18)</f>
        <v>32146610.84</v>
      </c>
    </row>
  </sheetData>
  <mergeCells count="1">
    <mergeCell ref="B19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Изменения по доходам 2024</vt:lpstr>
      <vt:lpstr>Изменения расходов 2024</vt:lpstr>
      <vt:lpstr>Изменения по МП</vt:lpstr>
      <vt:lpstr>Изменения расходов 2024-2025</vt:lpstr>
      <vt:lpstr>Изменения по доходам 2024-2025</vt:lpstr>
      <vt:lpstr>'Изменения расходов 2024'!BFT_Print_Titles</vt:lpstr>
      <vt:lpstr>'Изменения расходов 2024'!Область_печати</vt:lpstr>
      <vt:lpstr>'Изменения расходов 2024-2025'!Область_печати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25fomgv</dc:creator>
  <dc:description>POI HSSF rep:2.52.0.316</dc:description>
  <cp:lastModifiedBy>User</cp:lastModifiedBy>
  <cp:lastPrinted>2024-03-14T02:16:08Z</cp:lastPrinted>
  <dcterms:created xsi:type="dcterms:W3CDTF">2021-05-26T09:14:49Z</dcterms:created>
  <dcterms:modified xsi:type="dcterms:W3CDTF">2024-03-14T02:30:27Z</dcterms:modified>
</cp:coreProperties>
</file>